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'DC16'!$A$1:$K$69</definedName>
    <definedName name="_xlnm.Print_Area" localSheetId="11">'DC18'!$A$1:$K$69</definedName>
    <definedName name="_xlnm.Print_Area" localSheetId="18">'DC19'!$A$1:$K$69</definedName>
    <definedName name="_xlnm.Print_Area" localSheetId="23">'DC20'!$A$1:$K$69</definedName>
    <definedName name="_xlnm.Print_Area" localSheetId="2">'FS161'!$A$1:$K$69</definedName>
    <definedName name="_xlnm.Print_Area" localSheetId="3">'FS162'!$A$1:$K$69</definedName>
    <definedName name="_xlnm.Print_Area" localSheetId="4">'FS163'!$A$1:$K$69</definedName>
    <definedName name="_xlnm.Print_Area" localSheetId="6">'FS181'!$A$1:$K$69</definedName>
    <definedName name="_xlnm.Print_Area" localSheetId="7">'FS182'!$A$1:$K$69</definedName>
    <definedName name="_xlnm.Print_Area" localSheetId="8">'FS183'!$A$1:$K$69</definedName>
    <definedName name="_xlnm.Print_Area" localSheetId="9">'FS184'!$A$1:$K$69</definedName>
    <definedName name="_xlnm.Print_Area" localSheetId="10">'FS185'!$A$1:$K$69</definedName>
    <definedName name="_xlnm.Print_Area" localSheetId="12">'FS191'!$A$1:$K$69</definedName>
    <definedName name="_xlnm.Print_Area" localSheetId="13">'FS192'!$A$1:$K$69</definedName>
    <definedName name="_xlnm.Print_Area" localSheetId="14">'FS193'!$A$1:$K$69</definedName>
    <definedName name="_xlnm.Print_Area" localSheetId="15">'FS194'!$A$1:$K$69</definedName>
    <definedName name="_xlnm.Print_Area" localSheetId="16">'FS195'!$A$1:$K$69</definedName>
    <definedName name="_xlnm.Print_Area" localSheetId="17">'FS196'!$A$1:$K$69</definedName>
    <definedName name="_xlnm.Print_Area" localSheetId="19">'FS201'!$A$1:$K$69</definedName>
    <definedName name="_xlnm.Print_Area" localSheetId="20">'FS203'!$A$1:$K$69</definedName>
    <definedName name="_xlnm.Print_Area" localSheetId="21">'FS204'!$A$1:$K$69</definedName>
    <definedName name="_xlnm.Print_Area" localSheetId="22">'FS205'!$A$1:$K$69</definedName>
    <definedName name="_xlnm.Print_Area" localSheetId="1">'MAN'!$A$1:$K$69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<sst xmlns="http://schemas.openxmlformats.org/spreadsheetml/2006/main" count="2112" uniqueCount="109">
  <si>
    <t>Free State: Mangaung(MAN) - Table A1 Budget Summary for 4th Quarter ended 30 June 2019 (Figures Finalised as at 2019/11/08)</t>
  </si>
  <si>
    <t>Description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</si>
  <si>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</si>
  <si>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</si>
  <si>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</si>
  <si>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</si>
  <si>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</si>
  <si>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</si>
  <si>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</si>
  <si>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</si>
  <si>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</si>
  <si>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</si>
  <si>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</si>
  <si>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</si>
  <si>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2019/20</t>
  </si>
  <si>
    <t>Budget Year 2020/21</t>
  </si>
  <si>
    <t>Budget Year 2021/22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</si>
  <si>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</si>
  <si>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</si>
  <si>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</si>
  <si>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</si>
  <si>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</si>
  <si>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</si>
  <si>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</si>
  <si>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</si>
  <si>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</si>
  <si>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</si>
  <si>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</si>
  <si>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</si>
  <si>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</si>
  <si>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</si>
  <si>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</si>
  <si>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</si>
  <si>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</si>
  <si>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</si>
  <si>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</si>
  <si>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</si>
  <si>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</si>
  <si>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</si>
  <si>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</si>
  <si>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</si>
  <si>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</si>
  <si>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</si>
  <si>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</si>
  <si>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</si>
  <si>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</si>
  <si>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</si>
  <si>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</si>
  <si>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</si>
  <si>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</si>
  <si>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</si>
  <si>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</si>
  <si>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</si>
  <si>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</si>
  <si>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</si>
  <si>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</si>
  <si>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</si>
  <si>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</si>
  <si>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</si>
  <si>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</si>
  <si>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</si>
  <si>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</si>
  <si>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</si>
  <si>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</si>
  <si>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</si>
  <si>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</si>
  <si>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</si>
  <si>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</si>
  <si>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</si>
  <si>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</si>
  <si>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</si>
  <si>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</si>
  <si>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</si>
  <si>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</si>
  <si>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</si>
  <si>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Free State: Letsemeng(FS161) - Table A1 Budget Summary for 4th Quarter ended 30 June 2019 (Figures Finalised as at 2019/11/08)</t>
  </si>
  <si>
    <t>Free State: Kopanong(FS162) - Table A1 Budget Summary for 4th Quarter ended 30 June 2019 (Figures Finalised as at 2019/11/08)</t>
  </si>
  <si>
    <t>Free State: Mohokare(FS163) - Table A1 Budget Summary for 4th Quarter ended 30 June 2019 (Figures Finalised as at 2019/11/08)</t>
  </si>
  <si>
    <t>Free State: Xhariep(DC16) - Table A1 Budget Summary for 4th Quarter ended 30 June 2019 (Figures Finalised as at 2019/11/08)</t>
  </si>
  <si>
    <t>Free State: Masilonyana(FS181) - Table A1 Budget Summary for 4th Quarter ended 30 June 2019 (Figures Finalised as at 2019/11/08)</t>
  </si>
  <si>
    <t>Free State: Tokologo(FS182) - Table A1 Budget Summary for 4th Quarter ended 30 June 2019 (Figures Finalised as at 2019/11/08)</t>
  </si>
  <si>
    <t>Free State: Tswelopele(FS183) - Table A1 Budget Summary for 4th Quarter ended 30 June 2019 (Figures Finalised as at 2019/11/08)</t>
  </si>
  <si>
    <t>Free State: Matjhabeng(FS184) - Table A1 Budget Summary for 4th Quarter ended 30 June 2019 (Figures Finalised as at 2019/11/08)</t>
  </si>
  <si>
    <t>Free State: Nala(FS185) - Table A1 Budget Summary for 4th Quarter ended 30 June 2019 (Figures Finalised as at 2019/11/08)</t>
  </si>
  <si>
    <t>Free State: Lejweleputswa(DC18) - Table A1 Budget Summary for 4th Quarter ended 30 June 2019 (Figures Finalised as at 2019/11/08)</t>
  </si>
  <si>
    <t>Free State: Setsoto(FS191) - Table A1 Budget Summary for 4th Quarter ended 30 June 2019 (Figures Finalised as at 2019/11/08)</t>
  </si>
  <si>
    <t>Free State: Dihlabeng(FS192) - Table A1 Budget Summary for 4th Quarter ended 30 June 2019 (Figures Finalised as at 2019/11/08)</t>
  </si>
  <si>
    <t>Free State: Nketoana(FS193) - Table A1 Budget Summary for 4th Quarter ended 30 June 2019 (Figures Finalised as at 2019/11/08)</t>
  </si>
  <si>
    <t>Free State: Maluti-a-Phofung(FS194) - Table A1 Budget Summary for 4th Quarter ended 30 June 2019 (Figures Finalised as at 2019/11/08)</t>
  </si>
  <si>
    <t>Free State: Phumelela(FS195) - Table A1 Budget Summary for 4th Quarter ended 30 June 2019 (Figures Finalised as at 2019/11/08)</t>
  </si>
  <si>
    <t>Free State: Mantsopa(FS196) - Table A1 Budget Summary for 4th Quarter ended 30 June 2019 (Figures Finalised as at 2019/11/08)</t>
  </si>
  <si>
    <t>Free State: Thabo Mofutsanyana(DC19) - Table A1 Budget Summary for 4th Quarter ended 30 June 2019 (Figures Finalised as at 2019/11/08)</t>
  </si>
  <si>
    <t>Free State: Moqhaka(FS201) - Table A1 Budget Summary for 4th Quarter ended 30 June 2019 (Figures Finalised as at 2019/11/08)</t>
  </si>
  <si>
    <t>Free State: Ngwathe(FS203) - Table A1 Budget Summary for 4th Quarter ended 30 June 2019 (Figures Finalised as at 2019/11/08)</t>
  </si>
  <si>
    <t>Free State: Metsimaholo(FS204) - Table A1 Budget Summary for 4th Quarter ended 30 June 2019 (Figures Finalised as at 2019/11/08)</t>
  </si>
  <si>
    <t>Free State: Mafube(FS205) - Table A1 Budget Summary for 4th Quarter ended 30 June 2019 (Figures Finalised as at 2019/11/08)</t>
  </si>
  <si>
    <t>Free State: Fezile Dabi(DC20) - Table A1 Budget Summary for 4th Quarter ended 30 June 2019 (Figures Finalised as at 2019/11/08)</t>
  </si>
  <si>
    <t>Summary - Table A1 Budget Summary for 4th Quarter ended 30 June 2019 (Figures Finalised as at 2019/11/08)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</si>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</sst>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1" fontId="5" fillId="0" borderId="24" xfId="0" applyNumberFormat="1" applyFont="1" applyFill="1" applyBorder="1" applyAlignment="1" applyProtection="1">
      <alignment horizontal="left" vertical="top" wrapText="1"/>
      <protection/>
    </xf>
    <xf numFmtId="181" fontId="5" fillId="0" borderId="10" xfId="0" applyNumberFormat="1" applyFont="1" applyFill="1" applyBorder="1" applyAlignment="1" applyProtection="1">
      <alignment horizontal="left" vertical="top" wrapText="1"/>
      <protection/>
    </xf>
    <xf numFmtId="181" fontId="5" fillId="0" borderId="23" xfId="0" applyNumberFormat="1" applyFont="1" applyFill="1" applyBorder="1" applyAlignment="1" applyProtection="1">
      <alignment horizontal="left" vertical="top" wrapText="1"/>
      <protection/>
    </xf>
    <xf numFmtId="181" fontId="5" fillId="0" borderId="25" xfId="0" applyNumberFormat="1" applyFont="1" applyFill="1" applyBorder="1" applyAlignment="1" applyProtection="1">
      <alignment horizontal="left" vertical="top" wrapText="1"/>
      <protection/>
    </xf>
    <xf numFmtId="181" fontId="5" fillId="0" borderId="0" xfId="0" applyNumberFormat="1" applyFont="1" applyFill="1" applyBorder="1" applyAlignment="1" applyProtection="1">
      <alignment horizontal="left" vertical="top" wrapText="1"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1758145503</v>
      </c>
      <c r="C5" s="6">
        <v>1987699941</v>
      </c>
      <c r="D5" s="23">
        <v>2683858630</v>
      </c>
      <c r="E5" s="24">
        <v>2244975384</v>
      </c>
      <c r="F5" s="6">
        <v>2245246566</v>
      </c>
      <c r="G5" s="25">
        <v>2245246566</v>
      </c>
      <c r="H5" s="26">
        <v>2386771872</v>
      </c>
      <c r="I5" s="24">
        <v>2570976225</v>
      </c>
      <c r="J5" s="6">
        <v>2744362146</v>
      </c>
      <c r="K5" s="25">
        <v>2989022134</v>
      </c>
    </row>
    <row r="6" spans="1:11" ht="12.75">
      <c r="A6" s="22" t="s">
        <v>19</v>
      </c>
      <c r="B6" s="6">
        <v>6604390197</v>
      </c>
      <c r="C6" s="6">
        <v>7229452152</v>
      </c>
      <c r="D6" s="23">
        <v>7881747280</v>
      </c>
      <c r="E6" s="24">
        <v>8352585770</v>
      </c>
      <c r="F6" s="6">
        <v>8483371961</v>
      </c>
      <c r="G6" s="25">
        <v>8483371961</v>
      </c>
      <c r="H6" s="26">
        <v>8712180241</v>
      </c>
      <c r="I6" s="24">
        <v>9175222730</v>
      </c>
      <c r="J6" s="6">
        <v>9770381588</v>
      </c>
      <c r="K6" s="25">
        <v>10302622878</v>
      </c>
    </row>
    <row r="7" spans="1:11" ht="12.75">
      <c r="A7" s="22" t="s">
        <v>20</v>
      </c>
      <c r="B7" s="6">
        <v>100233210</v>
      </c>
      <c r="C7" s="6">
        <v>68220638</v>
      </c>
      <c r="D7" s="23">
        <v>53346012</v>
      </c>
      <c r="E7" s="24">
        <v>56373394</v>
      </c>
      <c r="F7" s="6">
        <v>55257440</v>
      </c>
      <c r="G7" s="25">
        <v>55257440</v>
      </c>
      <c r="H7" s="26">
        <v>44569525</v>
      </c>
      <c r="I7" s="24">
        <v>54675325</v>
      </c>
      <c r="J7" s="6">
        <v>57586638</v>
      </c>
      <c r="K7" s="25">
        <v>60208050</v>
      </c>
    </row>
    <row r="8" spans="1:11" ht="12.75">
      <c r="A8" s="22" t="s">
        <v>21</v>
      </c>
      <c r="B8" s="6">
        <v>3768586906</v>
      </c>
      <c r="C8" s="6">
        <v>3959345622</v>
      </c>
      <c r="D8" s="23">
        <v>3533996759</v>
      </c>
      <c r="E8" s="24">
        <v>3723510567</v>
      </c>
      <c r="F8" s="6">
        <v>3853707645</v>
      </c>
      <c r="G8" s="25">
        <v>3853707645</v>
      </c>
      <c r="H8" s="26">
        <v>3720612865</v>
      </c>
      <c r="I8" s="24">
        <v>3885146796</v>
      </c>
      <c r="J8" s="6">
        <v>4058743804</v>
      </c>
      <c r="K8" s="25">
        <v>4391533890</v>
      </c>
    </row>
    <row r="9" spans="1:11" ht="12.75">
      <c r="A9" s="22" t="s">
        <v>22</v>
      </c>
      <c r="B9" s="6">
        <v>1142367943</v>
      </c>
      <c r="C9" s="6">
        <v>2545439329</v>
      </c>
      <c r="D9" s="23">
        <v>2213845538</v>
      </c>
      <c r="E9" s="24">
        <v>2147879481</v>
      </c>
      <c r="F9" s="6">
        <v>2136870997</v>
      </c>
      <c r="G9" s="25">
        <v>2136870997</v>
      </c>
      <c r="H9" s="26">
        <v>1920464481</v>
      </c>
      <c r="I9" s="24">
        <v>2483850148</v>
      </c>
      <c r="J9" s="6">
        <v>2603671123</v>
      </c>
      <c r="K9" s="25">
        <v>2743703617</v>
      </c>
    </row>
    <row r="10" spans="1:11" ht="20.25">
      <c r="A10" s="27" t="s">
        <v>98</v>
      </c>
      <c r="B10" s="28">
        <f>SUM(B5:B9)</f>
        <v>13373723759</v>
      </c>
      <c r="C10" s="29">
        <f aca="true" t="shared" si="0" ref="C10:K10">SUM(C5:C9)</f>
        <v>15790157682</v>
      </c>
      <c r="D10" s="30">
        <f t="shared" si="0"/>
        <v>16366794219</v>
      </c>
      <c r="E10" s="28">
        <f t="shared" si="0"/>
        <v>16525324596</v>
      </c>
      <c r="F10" s="29">
        <f t="shared" si="0"/>
        <v>16774454609</v>
      </c>
      <c r="G10" s="31">
        <f t="shared" si="0"/>
        <v>16774454609</v>
      </c>
      <c r="H10" s="32">
        <f t="shared" si="0"/>
        <v>16784598984</v>
      </c>
      <c r="I10" s="28">
        <f t="shared" si="0"/>
        <v>18169871224</v>
      </c>
      <c r="J10" s="29">
        <f t="shared" si="0"/>
        <v>19234745299</v>
      </c>
      <c r="K10" s="31">
        <f t="shared" si="0"/>
        <v>20487090569</v>
      </c>
    </row>
    <row r="11" spans="1:11" ht="12.75">
      <c r="A11" s="22" t="s">
        <v>23</v>
      </c>
      <c r="B11" s="6">
        <v>4491273766</v>
      </c>
      <c r="C11" s="6">
        <v>4876587921</v>
      </c>
      <c r="D11" s="23">
        <v>5184269211</v>
      </c>
      <c r="E11" s="24">
        <v>5682419737</v>
      </c>
      <c r="F11" s="6">
        <v>5725957305</v>
      </c>
      <c r="G11" s="25">
        <v>5725957305</v>
      </c>
      <c r="H11" s="26">
        <v>5134942566</v>
      </c>
      <c r="I11" s="24">
        <v>6886095364</v>
      </c>
      <c r="J11" s="6">
        <v>7294774068</v>
      </c>
      <c r="K11" s="25">
        <v>7728878101</v>
      </c>
    </row>
    <row r="12" spans="1:11" ht="12.75">
      <c r="A12" s="22" t="s">
        <v>24</v>
      </c>
      <c r="B12" s="6">
        <v>257571982</v>
      </c>
      <c r="C12" s="6">
        <v>253237937</v>
      </c>
      <c r="D12" s="23">
        <v>233971746</v>
      </c>
      <c r="E12" s="24">
        <v>275500955</v>
      </c>
      <c r="F12" s="6">
        <v>282607762</v>
      </c>
      <c r="G12" s="25">
        <v>282607762</v>
      </c>
      <c r="H12" s="26">
        <v>254999838</v>
      </c>
      <c r="I12" s="24">
        <v>318815343</v>
      </c>
      <c r="J12" s="6">
        <v>330638401</v>
      </c>
      <c r="K12" s="25">
        <v>349092848</v>
      </c>
    </row>
    <row r="13" spans="1:11" ht="12.75">
      <c r="A13" s="22" t="s">
        <v>99</v>
      </c>
      <c r="B13" s="6">
        <v>2237191846</v>
      </c>
      <c r="C13" s="6">
        <v>2423460179</v>
      </c>
      <c r="D13" s="23">
        <v>2535690721</v>
      </c>
      <c r="E13" s="24">
        <v>1602550559</v>
      </c>
      <c r="F13" s="6">
        <v>1599279713</v>
      </c>
      <c r="G13" s="25">
        <v>1599279713</v>
      </c>
      <c r="H13" s="26">
        <v>2403840779</v>
      </c>
      <c r="I13" s="24">
        <v>1877338246</v>
      </c>
      <c r="J13" s="6">
        <v>1931521400</v>
      </c>
      <c r="K13" s="25">
        <v>2272106959</v>
      </c>
    </row>
    <row r="14" spans="1:11" ht="12.75">
      <c r="A14" s="22" t="s">
        <v>25</v>
      </c>
      <c r="B14" s="6">
        <v>526896119</v>
      </c>
      <c r="C14" s="6">
        <v>800987667</v>
      </c>
      <c r="D14" s="23">
        <v>824674368</v>
      </c>
      <c r="E14" s="24">
        <v>362552613</v>
      </c>
      <c r="F14" s="6">
        <v>551190228</v>
      </c>
      <c r="G14" s="25">
        <v>551190228</v>
      </c>
      <c r="H14" s="26">
        <v>646809322</v>
      </c>
      <c r="I14" s="24">
        <v>830551910</v>
      </c>
      <c r="J14" s="6">
        <v>858559661</v>
      </c>
      <c r="K14" s="25">
        <v>874172209</v>
      </c>
    </row>
    <row r="15" spans="1:11" ht="12.75">
      <c r="A15" s="22" t="s">
        <v>26</v>
      </c>
      <c r="B15" s="6">
        <v>5152013082</v>
      </c>
      <c r="C15" s="6">
        <v>5199010431</v>
      </c>
      <c r="D15" s="23">
        <v>5003190867</v>
      </c>
      <c r="E15" s="24">
        <v>5598762184</v>
      </c>
      <c r="F15" s="6">
        <v>5537895810</v>
      </c>
      <c r="G15" s="25">
        <v>5537895810</v>
      </c>
      <c r="H15" s="26">
        <v>5636357388</v>
      </c>
      <c r="I15" s="24">
        <v>6561855834</v>
      </c>
      <c r="J15" s="6">
        <v>6972759840</v>
      </c>
      <c r="K15" s="25">
        <v>7337671951</v>
      </c>
    </row>
    <row r="16" spans="1:11" ht="12.75">
      <c r="A16" s="22" t="s">
        <v>21</v>
      </c>
      <c r="B16" s="6">
        <v>41808944</v>
      </c>
      <c r="C16" s="6">
        <v>82231384</v>
      </c>
      <c r="D16" s="23">
        <v>96322133</v>
      </c>
      <c r="E16" s="24">
        <v>199909662</v>
      </c>
      <c r="F16" s="6">
        <v>237850936</v>
      </c>
      <c r="G16" s="25">
        <v>237850936</v>
      </c>
      <c r="H16" s="26">
        <v>85943625</v>
      </c>
      <c r="I16" s="24">
        <v>232940984</v>
      </c>
      <c r="J16" s="6">
        <v>226488508</v>
      </c>
      <c r="K16" s="25">
        <v>239596458</v>
      </c>
    </row>
    <row r="17" spans="1:11" ht="12.75">
      <c r="A17" s="22" t="s">
        <v>27</v>
      </c>
      <c r="B17" s="6">
        <v>5380497998</v>
      </c>
      <c r="C17" s="6">
        <v>5849614131</v>
      </c>
      <c r="D17" s="23">
        <v>4369967361</v>
      </c>
      <c r="E17" s="24">
        <v>3931139121</v>
      </c>
      <c r="F17" s="6">
        <v>4825554412</v>
      </c>
      <c r="G17" s="25">
        <v>4825554412</v>
      </c>
      <c r="H17" s="26">
        <v>5442468335</v>
      </c>
      <c r="I17" s="24">
        <v>5421450622</v>
      </c>
      <c r="J17" s="6">
        <v>5127387665</v>
      </c>
      <c r="K17" s="25">
        <v>5478290684</v>
      </c>
    </row>
    <row r="18" spans="1:11" ht="12.75">
      <c r="A18" s="33" t="s">
        <v>28</v>
      </c>
      <c r="B18" s="34">
        <f>SUM(B11:B17)</f>
        <v>18087253737</v>
      </c>
      <c r="C18" s="35">
        <f aca="true" t="shared" si="1" ref="C18:K18">SUM(C11:C17)</f>
        <v>19485129650</v>
      </c>
      <c r="D18" s="36">
        <f t="shared" si="1"/>
        <v>18248086407</v>
      </c>
      <c r="E18" s="34">
        <f t="shared" si="1"/>
        <v>17652834831</v>
      </c>
      <c r="F18" s="35">
        <f t="shared" si="1"/>
        <v>18760336166</v>
      </c>
      <c r="G18" s="37">
        <f t="shared" si="1"/>
        <v>18760336166</v>
      </c>
      <c r="H18" s="38">
        <f t="shared" si="1"/>
        <v>19605361853</v>
      </c>
      <c r="I18" s="34">
        <f t="shared" si="1"/>
        <v>22129048303</v>
      </c>
      <c r="J18" s="35">
        <f t="shared" si="1"/>
        <v>22742129543</v>
      </c>
      <c r="K18" s="37">
        <f t="shared" si="1"/>
        <v>24279809210</v>
      </c>
    </row>
    <row r="19" spans="1:11" ht="12.75">
      <c r="A19" s="33" t="s">
        <v>29</v>
      </c>
      <c r="B19" s="39">
        <f>+B10-B18</f>
        <v>-4713529978</v>
      </c>
      <c r="C19" s="40">
        <f aca="true" t="shared" si="2" ref="C19:K19">+C10-C18</f>
        <v>-3694971968</v>
      </c>
      <c r="D19" s="41">
        <f t="shared" si="2"/>
        <v>-1881292188</v>
      </c>
      <c r="E19" s="39">
        <f t="shared" si="2"/>
        <v>-1127510235</v>
      </c>
      <c r="F19" s="40">
        <f t="shared" si="2"/>
        <v>-1985881557</v>
      </c>
      <c r="G19" s="42">
        <f t="shared" si="2"/>
        <v>-1985881557</v>
      </c>
      <c r="H19" s="43">
        <f t="shared" si="2"/>
        <v>-2820762869</v>
      </c>
      <c r="I19" s="39">
        <f t="shared" si="2"/>
        <v>-3959177079</v>
      </c>
      <c r="J19" s="40">
        <f t="shared" si="2"/>
        <v>-3507384244</v>
      </c>
      <c r="K19" s="42">
        <f t="shared" si="2"/>
        <v>-3792718641</v>
      </c>
    </row>
    <row r="20" spans="1:11" ht="20.25">
      <c r="A20" s="44" t="s">
        <v>30</v>
      </c>
      <c r="B20" s="45">
        <v>2084683319</v>
      </c>
      <c r="C20" s="46">
        <v>2029910535</v>
      </c>
      <c r="D20" s="47">
        <v>1200413004</v>
      </c>
      <c r="E20" s="45">
        <v>2131845342</v>
      </c>
      <c r="F20" s="46">
        <v>2101122587</v>
      </c>
      <c r="G20" s="48">
        <v>2101122587</v>
      </c>
      <c r="H20" s="49">
        <v>1641021208</v>
      </c>
      <c r="I20" s="45">
        <v>2075537286</v>
      </c>
      <c r="J20" s="46">
        <v>2190643969</v>
      </c>
      <c r="K20" s="48">
        <v>2296786275</v>
      </c>
    </row>
    <row r="21" spans="1:11" ht="12.75">
      <c r="A21" s="22" t="s">
        <v>100</v>
      </c>
      <c r="B21" s="50">
        <v>-271360</v>
      </c>
      <c r="C21" s="51">
        <v>-171798609</v>
      </c>
      <c r="D21" s="52">
        <v>357707963</v>
      </c>
      <c r="E21" s="50">
        <v>47176520</v>
      </c>
      <c r="F21" s="51">
        <v>63722360</v>
      </c>
      <c r="G21" s="53">
        <v>63722360</v>
      </c>
      <c r="H21" s="54">
        <v>133748342</v>
      </c>
      <c r="I21" s="50">
        <v>100811969</v>
      </c>
      <c r="J21" s="51">
        <v>4922674</v>
      </c>
      <c r="K21" s="53">
        <v>5218073</v>
      </c>
    </row>
    <row r="22" spans="1:11" ht="12.75">
      <c r="A22" s="55" t="s">
        <v>101</v>
      </c>
      <c r="B22" s="56">
        <f>SUM(B19:B21)</f>
        <v>-2629118019</v>
      </c>
      <c r="C22" s="57">
        <f aca="true" t="shared" si="3" ref="C22:K22">SUM(C19:C21)</f>
        <v>-1836860042</v>
      </c>
      <c r="D22" s="58">
        <f t="shared" si="3"/>
        <v>-323171221</v>
      </c>
      <c r="E22" s="56">
        <f t="shared" si="3"/>
        <v>1051511627</v>
      </c>
      <c r="F22" s="57">
        <f t="shared" si="3"/>
        <v>178963390</v>
      </c>
      <c r="G22" s="59">
        <f t="shared" si="3"/>
        <v>178963390</v>
      </c>
      <c r="H22" s="60">
        <f t="shared" si="3"/>
        <v>-1045993319</v>
      </c>
      <c r="I22" s="56">
        <f t="shared" si="3"/>
        <v>-1782827824</v>
      </c>
      <c r="J22" s="57">
        <f t="shared" si="3"/>
        <v>-1311817601</v>
      </c>
      <c r="K22" s="59">
        <f t="shared" si="3"/>
        <v>-1490714293</v>
      </c>
    </row>
    <row r="23" spans="1:11" ht="12.75">
      <c r="A23" s="61" t="s">
        <v>31</v>
      </c>
      <c r="B23" s="6">
        <v>5576811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-2623541208</v>
      </c>
      <c r="C24" s="40">
        <f aca="true" t="shared" si="4" ref="C24:K24">SUM(C22:C23)</f>
        <v>-1836860042</v>
      </c>
      <c r="D24" s="41">
        <f t="shared" si="4"/>
        <v>-323171221</v>
      </c>
      <c r="E24" s="39">
        <f t="shared" si="4"/>
        <v>1051511627</v>
      </c>
      <c r="F24" s="40">
        <f t="shared" si="4"/>
        <v>178963390</v>
      </c>
      <c r="G24" s="42">
        <f t="shared" si="4"/>
        <v>178963390</v>
      </c>
      <c r="H24" s="43">
        <f t="shared" si="4"/>
        <v>-1045993319</v>
      </c>
      <c r="I24" s="39">
        <f t="shared" si="4"/>
        <v>-1782827824</v>
      </c>
      <c r="J24" s="40">
        <f t="shared" si="4"/>
        <v>-1311817601</v>
      </c>
      <c r="K24" s="42">
        <f t="shared" si="4"/>
        <v>-1490714293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2931496523</v>
      </c>
      <c r="C27" s="7">
        <v>2647801714</v>
      </c>
      <c r="D27" s="69">
        <v>19934250047</v>
      </c>
      <c r="E27" s="70">
        <v>4694845657</v>
      </c>
      <c r="F27" s="7">
        <v>3668230939</v>
      </c>
      <c r="G27" s="71">
        <v>3668230939</v>
      </c>
      <c r="H27" s="72">
        <v>4750326434</v>
      </c>
      <c r="I27" s="70">
        <v>4191428714</v>
      </c>
      <c r="J27" s="7">
        <v>4214117405</v>
      </c>
      <c r="K27" s="71">
        <v>4331036412</v>
      </c>
    </row>
    <row r="28" spans="1:11" ht="12.75">
      <c r="A28" s="73" t="s">
        <v>34</v>
      </c>
      <c r="B28" s="6">
        <v>2108059471</v>
      </c>
      <c r="C28" s="6">
        <v>2192673336</v>
      </c>
      <c r="D28" s="23">
        <v>2766755706</v>
      </c>
      <c r="E28" s="24">
        <v>2248902699</v>
      </c>
      <c r="F28" s="6">
        <v>2293525884</v>
      </c>
      <c r="G28" s="25">
        <v>2293525884</v>
      </c>
      <c r="H28" s="26">
        <v>3100630553</v>
      </c>
      <c r="I28" s="24">
        <v>3304853572</v>
      </c>
      <c r="J28" s="6">
        <v>3317375878</v>
      </c>
      <c r="K28" s="25">
        <v>3463265463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4484791</v>
      </c>
      <c r="C30" s="6">
        <v>9473770</v>
      </c>
      <c r="D30" s="23">
        <v>68309378</v>
      </c>
      <c r="E30" s="24">
        <v>39529124</v>
      </c>
      <c r="F30" s="6">
        <v>40588260</v>
      </c>
      <c r="G30" s="25">
        <v>40588260</v>
      </c>
      <c r="H30" s="26">
        <v>95323967</v>
      </c>
      <c r="I30" s="24">
        <v>133680353</v>
      </c>
      <c r="J30" s="6">
        <v>136779220</v>
      </c>
      <c r="K30" s="25">
        <v>78448097</v>
      </c>
    </row>
    <row r="31" spans="1:11" ht="12.75">
      <c r="A31" s="22" t="s">
        <v>36</v>
      </c>
      <c r="B31" s="6">
        <v>818952261</v>
      </c>
      <c r="C31" s="6">
        <v>445654610</v>
      </c>
      <c r="D31" s="23">
        <v>15450122486</v>
      </c>
      <c r="E31" s="24">
        <v>1419322903</v>
      </c>
      <c r="F31" s="6">
        <v>1067416924</v>
      </c>
      <c r="G31" s="25">
        <v>1067416924</v>
      </c>
      <c r="H31" s="26">
        <v>161875214</v>
      </c>
      <c r="I31" s="24">
        <v>711636079</v>
      </c>
      <c r="J31" s="6">
        <v>692148964</v>
      </c>
      <c r="K31" s="25">
        <v>696379766</v>
      </c>
    </row>
    <row r="32" spans="1:11" ht="12.75">
      <c r="A32" s="33" t="s">
        <v>37</v>
      </c>
      <c r="B32" s="7">
        <f>SUM(B28:B31)</f>
        <v>2931496523</v>
      </c>
      <c r="C32" s="7">
        <f aca="true" t="shared" si="5" ref="C32:K32">SUM(C28:C31)</f>
        <v>2647801716</v>
      </c>
      <c r="D32" s="69">
        <f t="shared" si="5"/>
        <v>18285187570</v>
      </c>
      <c r="E32" s="70">
        <f t="shared" si="5"/>
        <v>3707754726</v>
      </c>
      <c r="F32" s="7">
        <f t="shared" si="5"/>
        <v>3401531068</v>
      </c>
      <c r="G32" s="71">
        <f t="shared" si="5"/>
        <v>3401531068</v>
      </c>
      <c r="H32" s="72">
        <f t="shared" si="5"/>
        <v>3357829734</v>
      </c>
      <c r="I32" s="70">
        <f t="shared" si="5"/>
        <v>4150170004</v>
      </c>
      <c r="J32" s="7">
        <f t="shared" si="5"/>
        <v>4146304062</v>
      </c>
      <c r="K32" s="71">
        <f t="shared" si="5"/>
        <v>4238093326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5177991337</v>
      </c>
      <c r="C35" s="6">
        <v>6141937318</v>
      </c>
      <c r="D35" s="23">
        <v>8245758361</v>
      </c>
      <c r="E35" s="24">
        <v>3078010388</v>
      </c>
      <c r="F35" s="6">
        <v>3338895136</v>
      </c>
      <c r="G35" s="25">
        <v>3338895136</v>
      </c>
      <c r="H35" s="26">
        <v>6451904594</v>
      </c>
      <c r="I35" s="24">
        <v>5834129295</v>
      </c>
      <c r="J35" s="6">
        <v>6001642983</v>
      </c>
      <c r="K35" s="25">
        <v>6016736902</v>
      </c>
    </row>
    <row r="36" spans="1:11" ht="12.75">
      <c r="A36" s="22" t="s">
        <v>40</v>
      </c>
      <c r="B36" s="6">
        <v>44969902238</v>
      </c>
      <c r="C36" s="6">
        <v>47514209040</v>
      </c>
      <c r="D36" s="23">
        <v>23202166076</v>
      </c>
      <c r="E36" s="24">
        <v>36376344076</v>
      </c>
      <c r="F36" s="6">
        <v>35798404210</v>
      </c>
      <c r="G36" s="25">
        <v>35798404210</v>
      </c>
      <c r="H36" s="26">
        <v>18560686513</v>
      </c>
      <c r="I36" s="24">
        <v>36611437012</v>
      </c>
      <c r="J36" s="6">
        <v>40462263206</v>
      </c>
      <c r="K36" s="25">
        <v>42398230339</v>
      </c>
    </row>
    <row r="37" spans="1:11" ht="12.75">
      <c r="A37" s="22" t="s">
        <v>41</v>
      </c>
      <c r="B37" s="6">
        <v>10465641733</v>
      </c>
      <c r="C37" s="6">
        <v>13690962423</v>
      </c>
      <c r="D37" s="23">
        <v>8081944630</v>
      </c>
      <c r="E37" s="24">
        <v>4100477809</v>
      </c>
      <c r="F37" s="6">
        <v>1626849884</v>
      </c>
      <c r="G37" s="25">
        <v>1626849884</v>
      </c>
      <c r="H37" s="26">
        <v>14111770718</v>
      </c>
      <c r="I37" s="24">
        <v>8986246306</v>
      </c>
      <c r="J37" s="6">
        <v>12265702721</v>
      </c>
      <c r="K37" s="25">
        <v>12991827798</v>
      </c>
    </row>
    <row r="38" spans="1:11" ht="12.75">
      <c r="A38" s="22" t="s">
        <v>42</v>
      </c>
      <c r="B38" s="6">
        <v>3932973453</v>
      </c>
      <c r="C38" s="6">
        <v>4637887205</v>
      </c>
      <c r="D38" s="23">
        <v>956555245</v>
      </c>
      <c r="E38" s="24">
        <v>2517947309</v>
      </c>
      <c r="F38" s="6">
        <v>2991038194</v>
      </c>
      <c r="G38" s="25">
        <v>2991038194</v>
      </c>
      <c r="H38" s="26">
        <v>372489426</v>
      </c>
      <c r="I38" s="24">
        <v>3799064396</v>
      </c>
      <c r="J38" s="6">
        <v>3722903233</v>
      </c>
      <c r="K38" s="25">
        <v>4354219710</v>
      </c>
    </row>
    <row r="39" spans="1:11" ht="12.75">
      <c r="A39" s="22" t="s">
        <v>43</v>
      </c>
      <c r="B39" s="6">
        <v>35749278389</v>
      </c>
      <c r="C39" s="6">
        <v>35327296730</v>
      </c>
      <c r="D39" s="23">
        <v>22692314808</v>
      </c>
      <c r="E39" s="24">
        <v>31787042588</v>
      </c>
      <c r="F39" s="6">
        <v>34327425388</v>
      </c>
      <c r="G39" s="25">
        <v>34327425388</v>
      </c>
      <c r="H39" s="26">
        <v>12821215922</v>
      </c>
      <c r="I39" s="24">
        <v>30954712146</v>
      </c>
      <c r="J39" s="6">
        <v>31851215422</v>
      </c>
      <c r="K39" s="25">
        <v>32685504783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2027790550</v>
      </c>
      <c r="C42" s="6">
        <v>1954564693</v>
      </c>
      <c r="D42" s="23">
        <v>-12835884157</v>
      </c>
      <c r="E42" s="24">
        <v>-13900774898</v>
      </c>
      <c r="F42" s="6">
        <v>-14372183794</v>
      </c>
      <c r="G42" s="25">
        <v>-14372183794</v>
      </c>
      <c r="H42" s="26">
        <v>-13189844293</v>
      </c>
      <c r="I42" s="24">
        <v>-16478171101</v>
      </c>
      <c r="J42" s="6">
        <v>-17318833116</v>
      </c>
      <c r="K42" s="25">
        <v>-18297677266</v>
      </c>
    </row>
    <row r="43" spans="1:11" ht="12.75">
      <c r="A43" s="22" t="s">
        <v>46</v>
      </c>
      <c r="B43" s="6">
        <v>-2229267972</v>
      </c>
      <c r="C43" s="6">
        <v>-2388129109</v>
      </c>
      <c r="D43" s="23">
        <v>-332715405</v>
      </c>
      <c r="E43" s="24">
        <v>-70121391</v>
      </c>
      <c r="F43" s="6">
        <v>-322928709</v>
      </c>
      <c r="G43" s="25">
        <v>-322928709</v>
      </c>
      <c r="H43" s="26">
        <v>-363934458</v>
      </c>
      <c r="I43" s="24">
        <v>-361352776</v>
      </c>
      <c r="J43" s="6">
        <v>-362155374</v>
      </c>
      <c r="K43" s="25">
        <v>-357562255</v>
      </c>
    </row>
    <row r="44" spans="1:11" ht="12.75">
      <c r="A44" s="22" t="s">
        <v>47</v>
      </c>
      <c r="B44" s="6">
        <v>127076552</v>
      </c>
      <c r="C44" s="6">
        <v>352577544</v>
      </c>
      <c r="D44" s="23">
        <v>3814270</v>
      </c>
      <c r="E44" s="24">
        <v>-213591185</v>
      </c>
      <c r="F44" s="6">
        <v>-107209716</v>
      </c>
      <c r="G44" s="25">
        <v>-107209716</v>
      </c>
      <c r="H44" s="26">
        <v>-36498262</v>
      </c>
      <c r="I44" s="24">
        <v>-50768701</v>
      </c>
      <c r="J44" s="6">
        <v>-167849086</v>
      </c>
      <c r="K44" s="25">
        <v>-451033238</v>
      </c>
    </row>
    <row r="45" spans="1:11" ht="12.75">
      <c r="A45" s="33" t="s">
        <v>48</v>
      </c>
      <c r="B45" s="7">
        <v>484037674</v>
      </c>
      <c r="C45" s="7">
        <v>448322967</v>
      </c>
      <c r="D45" s="69">
        <v>-13608022983</v>
      </c>
      <c r="E45" s="70">
        <v>-13970236236</v>
      </c>
      <c r="F45" s="7">
        <v>-14573460696</v>
      </c>
      <c r="G45" s="71">
        <v>-14573460696</v>
      </c>
      <c r="H45" s="72">
        <v>-13437018720</v>
      </c>
      <c r="I45" s="70">
        <v>-16514832605</v>
      </c>
      <c r="J45" s="7">
        <v>-17469029497</v>
      </c>
      <c r="K45" s="71">
        <v>-18775511783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679755846</v>
      </c>
      <c r="C48" s="6">
        <v>606605042</v>
      </c>
      <c r="D48" s="23">
        <v>1074935549</v>
      </c>
      <c r="E48" s="24">
        <v>201426759</v>
      </c>
      <c r="F48" s="6">
        <v>7843535</v>
      </c>
      <c r="G48" s="25">
        <v>7843535</v>
      </c>
      <c r="H48" s="26">
        <v>320994209</v>
      </c>
      <c r="I48" s="24">
        <v>-760323902</v>
      </c>
      <c r="J48" s="6">
        <v>-646445137</v>
      </c>
      <c r="K48" s="25">
        <v>-470977516</v>
      </c>
    </row>
    <row r="49" spans="1:11" ht="12.75">
      <c r="A49" s="22" t="s">
        <v>51</v>
      </c>
      <c r="B49" s="6">
        <f>+B75</f>
        <v>6341843395.767576</v>
      </c>
      <c r="C49" s="6">
        <f aca="true" t="shared" si="6" ref="C49:K49">+C75</f>
        <v>9537541682.351824</v>
      </c>
      <c r="D49" s="23">
        <f t="shared" si="6"/>
        <v>8168612742.61399</v>
      </c>
      <c r="E49" s="24">
        <f t="shared" si="6"/>
        <v>2532850322.463352</v>
      </c>
      <c r="F49" s="6">
        <f t="shared" si="6"/>
        <v>989097906.726011</v>
      </c>
      <c r="G49" s="25">
        <f t="shared" si="6"/>
        <v>989097906.726011</v>
      </c>
      <c r="H49" s="26">
        <f t="shared" si="6"/>
        <v>13191084060.35929</v>
      </c>
      <c r="I49" s="24">
        <f t="shared" si="6"/>
        <v>7677078251.45053</v>
      </c>
      <c r="J49" s="6">
        <f t="shared" si="6"/>
        <v>10897166247.28952</v>
      </c>
      <c r="K49" s="25">
        <f t="shared" si="6"/>
        <v>11324953551.332201</v>
      </c>
    </row>
    <row r="50" spans="1:11" ht="12.75">
      <c r="A50" s="33" t="s">
        <v>52</v>
      </c>
      <c r="B50" s="7">
        <f>+B48-B49</f>
        <v>-5662087549.767576</v>
      </c>
      <c r="C50" s="7">
        <f aca="true" t="shared" si="7" ref="C50:K50">+C48-C49</f>
        <v>-8930936640.351824</v>
      </c>
      <c r="D50" s="69">
        <f t="shared" si="7"/>
        <v>-7093677193.61399</v>
      </c>
      <c r="E50" s="70">
        <f t="shared" si="7"/>
        <v>-2331423563.463352</v>
      </c>
      <c r="F50" s="7">
        <f t="shared" si="7"/>
        <v>-981254371.726011</v>
      </c>
      <c r="G50" s="71">
        <f t="shared" si="7"/>
        <v>-981254371.726011</v>
      </c>
      <c r="H50" s="72">
        <f t="shared" si="7"/>
        <v>-12870089851.35929</v>
      </c>
      <c r="I50" s="70">
        <f t="shared" si="7"/>
        <v>-8437402153.45053</v>
      </c>
      <c r="J50" s="7">
        <f t="shared" si="7"/>
        <v>-11543611384.28952</v>
      </c>
      <c r="K50" s="71">
        <f t="shared" si="7"/>
        <v>-11795931067.332201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44066510321</v>
      </c>
      <c r="C53" s="6">
        <v>46987330206</v>
      </c>
      <c r="D53" s="23">
        <v>23250222560</v>
      </c>
      <c r="E53" s="24">
        <v>34394070766</v>
      </c>
      <c r="F53" s="6">
        <v>34921088141</v>
      </c>
      <c r="G53" s="25">
        <v>34921088141</v>
      </c>
      <c r="H53" s="26">
        <v>17601419875</v>
      </c>
      <c r="I53" s="24">
        <v>33957813477</v>
      </c>
      <c r="J53" s="6">
        <v>37778892109</v>
      </c>
      <c r="K53" s="25">
        <v>39679333775</v>
      </c>
    </row>
    <row r="54" spans="1:11" ht="12.75">
      <c r="A54" s="22" t="s">
        <v>55</v>
      </c>
      <c r="B54" s="6">
        <v>2237191846</v>
      </c>
      <c r="C54" s="6">
        <v>2423460179</v>
      </c>
      <c r="D54" s="23">
        <v>0</v>
      </c>
      <c r="E54" s="24">
        <v>1602550550</v>
      </c>
      <c r="F54" s="6">
        <v>1599279706</v>
      </c>
      <c r="G54" s="25">
        <v>1599279706</v>
      </c>
      <c r="H54" s="26">
        <v>2399761384</v>
      </c>
      <c r="I54" s="24">
        <v>1877338239</v>
      </c>
      <c r="J54" s="6">
        <v>1931521393</v>
      </c>
      <c r="K54" s="25">
        <v>2272106952</v>
      </c>
    </row>
    <row r="55" spans="1:11" ht="12.75">
      <c r="A55" s="22" t="s">
        <v>56</v>
      </c>
      <c r="B55" s="6">
        <v>87605028</v>
      </c>
      <c r="C55" s="6">
        <v>43528302</v>
      </c>
      <c r="D55" s="23">
        <v>7591606570</v>
      </c>
      <c r="E55" s="24">
        <v>2251092889</v>
      </c>
      <c r="F55" s="6">
        <v>1192259487</v>
      </c>
      <c r="G55" s="25">
        <v>1192259487</v>
      </c>
      <c r="H55" s="26">
        <v>2119361922</v>
      </c>
      <c r="I55" s="24">
        <v>1370669085</v>
      </c>
      <c r="J55" s="6">
        <v>1515487872</v>
      </c>
      <c r="K55" s="25">
        <v>1558606516</v>
      </c>
    </row>
    <row r="56" spans="1:11" ht="12.75">
      <c r="A56" s="22" t="s">
        <v>57</v>
      </c>
      <c r="B56" s="6">
        <v>816423365</v>
      </c>
      <c r="C56" s="6">
        <v>329108803</v>
      </c>
      <c r="D56" s="23">
        <v>865959600</v>
      </c>
      <c r="E56" s="24">
        <v>1300741873</v>
      </c>
      <c r="F56" s="6">
        <v>1238426570</v>
      </c>
      <c r="G56" s="25">
        <v>1238426570</v>
      </c>
      <c r="H56" s="26">
        <v>889963209</v>
      </c>
      <c r="I56" s="24">
        <v>1301763870</v>
      </c>
      <c r="J56" s="6">
        <v>1369150146</v>
      </c>
      <c r="K56" s="25">
        <v>1442737849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166531372</v>
      </c>
      <c r="C59" s="6">
        <v>155229934</v>
      </c>
      <c r="D59" s="23">
        <v>299993431</v>
      </c>
      <c r="E59" s="24">
        <v>410011307</v>
      </c>
      <c r="F59" s="6">
        <v>379907829</v>
      </c>
      <c r="G59" s="25">
        <v>379907829</v>
      </c>
      <c r="H59" s="26">
        <v>361205934</v>
      </c>
      <c r="I59" s="24">
        <v>796508825</v>
      </c>
      <c r="J59" s="6">
        <v>865018046</v>
      </c>
      <c r="K59" s="25">
        <v>932659375</v>
      </c>
    </row>
    <row r="60" spans="1:11" ht="12.75">
      <c r="A60" s="90" t="s">
        <v>60</v>
      </c>
      <c r="B60" s="6">
        <v>3507333714</v>
      </c>
      <c r="C60" s="6">
        <v>2902733552</v>
      </c>
      <c r="D60" s="23">
        <v>2256566649</v>
      </c>
      <c r="E60" s="24">
        <v>1524921094</v>
      </c>
      <c r="F60" s="6">
        <v>1550597619</v>
      </c>
      <c r="G60" s="25">
        <v>1550597619</v>
      </c>
      <c r="H60" s="26">
        <v>1526791044</v>
      </c>
      <c r="I60" s="24">
        <v>1679092159</v>
      </c>
      <c r="J60" s="6">
        <v>1786804510</v>
      </c>
      <c r="K60" s="25">
        <v>1891777878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29214</v>
      </c>
      <c r="C62" s="98">
        <v>28423</v>
      </c>
      <c r="D62" s="99">
        <v>27786</v>
      </c>
      <c r="E62" s="97">
        <v>539984</v>
      </c>
      <c r="F62" s="98">
        <v>540438</v>
      </c>
      <c r="G62" s="99">
        <v>540438</v>
      </c>
      <c r="H62" s="100">
        <v>538450</v>
      </c>
      <c r="I62" s="97">
        <v>540656</v>
      </c>
      <c r="J62" s="98">
        <v>541102</v>
      </c>
      <c r="K62" s="99">
        <v>540748</v>
      </c>
    </row>
    <row r="63" spans="1:11" ht="12.75">
      <c r="A63" s="96" t="s">
        <v>63</v>
      </c>
      <c r="B63" s="97">
        <v>118654</v>
      </c>
      <c r="C63" s="98">
        <v>70255</v>
      </c>
      <c r="D63" s="99">
        <v>64726</v>
      </c>
      <c r="E63" s="97">
        <v>57301</v>
      </c>
      <c r="F63" s="98">
        <v>57573</v>
      </c>
      <c r="G63" s="99">
        <v>57573</v>
      </c>
      <c r="H63" s="100">
        <v>50273</v>
      </c>
      <c r="I63" s="97">
        <v>54798</v>
      </c>
      <c r="J63" s="98">
        <v>54565</v>
      </c>
      <c r="K63" s="99">
        <v>44339</v>
      </c>
    </row>
    <row r="64" spans="1:11" ht="12.75">
      <c r="A64" s="96" t="s">
        <v>64</v>
      </c>
      <c r="B64" s="97">
        <v>126555</v>
      </c>
      <c r="C64" s="98">
        <v>131770</v>
      </c>
      <c r="D64" s="99">
        <v>123249</v>
      </c>
      <c r="E64" s="97">
        <v>247824</v>
      </c>
      <c r="F64" s="98">
        <v>250657</v>
      </c>
      <c r="G64" s="99">
        <v>250657</v>
      </c>
      <c r="H64" s="100">
        <v>248583</v>
      </c>
      <c r="I64" s="97">
        <v>251861</v>
      </c>
      <c r="J64" s="98">
        <v>253230</v>
      </c>
      <c r="K64" s="99">
        <v>250905</v>
      </c>
    </row>
    <row r="65" spans="1:11" ht="12.75">
      <c r="A65" s="96" t="s">
        <v>65</v>
      </c>
      <c r="B65" s="97">
        <v>123578</v>
      </c>
      <c r="C65" s="98">
        <v>123466</v>
      </c>
      <c r="D65" s="99">
        <v>124209</v>
      </c>
      <c r="E65" s="97">
        <v>164419</v>
      </c>
      <c r="F65" s="98">
        <v>169223</v>
      </c>
      <c r="G65" s="99">
        <v>169223</v>
      </c>
      <c r="H65" s="100">
        <v>162863</v>
      </c>
      <c r="I65" s="97">
        <v>162706</v>
      </c>
      <c r="J65" s="98">
        <v>162564</v>
      </c>
      <c r="K65" s="99">
        <v>147294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0.7971656559769195</v>
      </c>
      <c r="C70" s="5">
        <f aca="true" t="shared" si="8" ref="C70:K70">IF(ISERROR(C71/C72),0,(C71/C72))</f>
        <v>0.6468392299902165</v>
      </c>
      <c r="D70" s="5">
        <f t="shared" si="8"/>
        <v>0.028397072123097847</v>
      </c>
      <c r="E70" s="5">
        <f t="shared" si="8"/>
        <v>0.04674198540827401</v>
      </c>
      <c r="F70" s="5">
        <f t="shared" si="8"/>
        <v>0.043226790180721446</v>
      </c>
      <c r="G70" s="5">
        <f t="shared" si="8"/>
        <v>0.043226790180721446</v>
      </c>
      <c r="H70" s="5">
        <f t="shared" si="8"/>
        <v>0.03419697408612777</v>
      </c>
      <c r="I70" s="5">
        <f t="shared" si="8"/>
        <v>0.05352828323688679</v>
      </c>
      <c r="J70" s="5">
        <f t="shared" si="8"/>
        <v>0.05266297204334164</v>
      </c>
      <c r="K70" s="5">
        <f t="shared" si="8"/>
        <v>0.05217363378605784</v>
      </c>
    </row>
    <row r="71" spans="1:11" ht="12.75" hidden="1">
      <c r="A71" s="2" t="s">
        <v>104</v>
      </c>
      <c r="B71" s="2">
        <f>+B83</f>
        <v>7111880999</v>
      </c>
      <c r="C71" s="2">
        <f aca="true" t="shared" si="9" ref="C71:K71">+C83</f>
        <v>7121387733</v>
      </c>
      <c r="D71" s="2">
        <f t="shared" si="9"/>
        <v>328450993</v>
      </c>
      <c r="E71" s="2">
        <f t="shared" si="9"/>
        <v>559806566</v>
      </c>
      <c r="F71" s="2">
        <f t="shared" si="9"/>
        <v>522521809</v>
      </c>
      <c r="G71" s="2">
        <f t="shared" si="9"/>
        <v>522521809</v>
      </c>
      <c r="H71" s="2">
        <f t="shared" si="9"/>
        <v>414043019</v>
      </c>
      <c r="I71" s="2">
        <f t="shared" si="9"/>
        <v>716624219</v>
      </c>
      <c r="J71" s="2">
        <f t="shared" si="9"/>
        <v>749627326</v>
      </c>
      <c r="K71" s="2">
        <f t="shared" si="9"/>
        <v>788006246</v>
      </c>
    </row>
    <row r="72" spans="1:11" ht="12.75" hidden="1">
      <c r="A72" s="2" t="s">
        <v>105</v>
      </c>
      <c r="B72" s="2">
        <f>+B77</f>
        <v>8921459355</v>
      </c>
      <c r="C72" s="2">
        <f aca="true" t="shared" si="10" ref="C72:K72">+C77</f>
        <v>11009517362</v>
      </c>
      <c r="D72" s="2">
        <f t="shared" si="10"/>
        <v>11566368236</v>
      </c>
      <c r="E72" s="2">
        <f t="shared" si="10"/>
        <v>11976525197</v>
      </c>
      <c r="F72" s="2">
        <f t="shared" si="10"/>
        <v>12087916008</v>
      </c>
      <c r="G72" s="2">
        <f t="shared" si="10"/>
        <v>12087916008</v>
      </c>
      <c r="H72" s="2">
        <f t="shared" si="10"/>
        <v>12107592267</v>
      </c>
      <c r="I72" s="2">
        <f t="shared" si="10"/>
        <v>13387767656</v>
      </c>
      <c r="J72" s="2">
        <f t="shared" si="10"/>
        <v>14234428801</v>
      </c>
      <c r="K72" s="2">
        <f t="shared" si="10"/>
        <v>15103533889</v>
      </c>
    </row>
    <row r="73" spans="1:11" ht="12.75" hidden="1">
      <c r="A73" s="2" t="s">
        <v>106</v>
      </c>
      <c r="B73" s="2">
        <f>+B74</f>
        <v>2164536304.6666665</v>
      </c>
      <c r="C73" s="2">
        <f aca="true" t="shared" si="11" ref="C73:K73">+(C78+C80+C81+C82)-(B78+B80+B81+B82)</f>
        <v>989164198</v>
      </c>
      <c r="D73" s="2">
        <f t="shared" si="11"/>
        <v>2184500584</v>
      </c>
      <c r="E73" s="2">
        <f t="shared" si="11"/>
        <v>-3672395670</v>
      </c>
      <c r="F73" s="2">
        <f>+(F78+F80+F81+F82)-(D78+D80+D81+D82)</f>
        <v>-4597243674</v>
      </c>
      <c r="G73" s="2">
        <f>+(G78+G80+G81+G82)-(D78+D80+D81+D82)</f>
        <v>-4597243674</v>
      </c>
      <c r="H73" s="2">
        <f>+(H78+H80+H81+H82)-(D78+D80+D81+D82)</f>
        <v>-1084773913</v>
      </c>
      <c r="I73" s="2">
        <f>+(I78+I80+I81+I82)-(E78+E80+E81+E82)</f>
        <v>3224547507</v>
      </c>
      <c r="J73" s="2">
        <f t="shared" si="11"/>
        <v>723256933</v>
      </c>
      <c r="K73" s="2">
        <f t="shared" si="11"/>
        <v>-185437922</v>
      </c>
    </row>
    <row r="74" spans="1:11" ht="12.75" hidden="1">
      <c r="A74" s="2" t="s">
        <v>107</v>
      </c>
      <c r="B74" s="2">
        <f>+TREND(C74:E74)</f>
        <v>2164536304.6666665</v>
      </c>
      <c r="C74" s="2">
        <f>+C73</f>
        <v>989164198</v>
      </c>
      <c r="D74" s="2">
        <f aca="true" t="shared" si="12" ref="D74:K74">+D73</f>
        <v>2184500584</v>
      </c>
      <c r="E74" s="2">
        <f t="shared" si="12"/>
        <v>-3672395670</v>
      </c>
      <c r="F74" s="2">
        <f t="shared" si="12"/>
        <v>-4597243674</v>
      </c>
      <c r="G74" s="2">
        <f t="shared" si="12"/>
        <v>-4597243674</v>
      </c>
      <c r="H74" s="2">
        <f t="shared" si="12"/>
        <v>-1084773913</v>
      </c>
      <c r="I74" s="2">
        <f t="shared" si="12"/>
        <v>3224547507</v>
      </c>
      <c r="J74" s="2">
        <f t="shared" si="12"/>
        <v>723256933</v>
      </c>
      <c r="K74" s="2">
        <f t="shared" si="12"/>
        <v>-185437922</v>
      </c>
    </row>
    <row r="75" spans="1:11" ht="12.75" hidden="1">
      <c r="A75" s="2" t="s">
        <v>108</v>
      </c>
      <c r="B75" s="2">
        <f>+B84-(((B80+B81+B78)*B70)-B79)</f>
        <v>6341843395.767576</v>
      </c>
      <c r="C75" s="2">
        <f aca="true" t="shared" si="13" ref="C75:K75">+C84-(((C80+C81+C78)*C70)-C79)</f>
        <v>9537541682.351824</v>
      </c>
      <c r="D75" s="2">
        <f t="shared" si="13"/>
        <v>8168612742.61399</v>
      </c>
      <c r="E75" s="2">
        <f t="shared" si="13"/>
        <v>2532850322.463352</v>
      </c>
      <c r="F75" s="2">
        <f t="shared" si="13"/>
        <v>989097906.726011</v>
      </c>
      <c r="G75" s="2">
        <f t="shared" si="13"/>
        <v>989097906.726011</v>
      </c>
      <c r="H75" s="2">
        <f t="shared" si="13"/>
        <v>13191084060.35929</v>
      </c>
      <c r="I75" s="2">
        <f t="shared" si="13"/>
        <v>7677078251.45053</v>
      </c>
      <c r="J75" s="2">
        <f t="shared" si="13"/>
        <v>10897166247.28952</v>
      </c>
      <c r="K75" s="2">
        <f t="shared" si="13"/>
        <v>11324953551.332201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8921459355</v>
      </c>
      <c r="C77" s="3">
        <v>11009517362</v>
      </c>
      <c r="D77" s="3">
        <v>11566368236</v>
      </c>
      <c r="E77" s="3">
        <v>11976525197</v>
      </c>
      <c r="F77" s="3">
        <v>12087916008</v>
      </c>
      <c r="G77" s="3">
        <v>12087916008</v>
      </c>
      <c r="H77" s="3">
        <v>12107592267</v>
      </c>
      <c r="I77" s="3">
        <v>13387767656</v>
      </c>
      <c r="J77" s="3">
        <v>14234428801</v>
      </c>
      <c r="K77" s="3">
        <v>15103533889</v>
      </c>
    </row>
    <row r="78" spans="1:11" ht="13.5" hidden="1">
      <c r="A78" s="1" t="s">
        <v>67</v>
      </c>
      <c r="B78" s="3">
        <v>21477878</v>
      </c>
      <c r="C78" s="3">
        <v>25262808</v>
      </c>
      <c r="D78" s="3">
        <v>219080745</v>
      </c>
      <c r="E78" s="3">
        <v>1146368556</v>
      </c>
      <c r="F78" s="3">
        <v>2155548</v>
      </c>
      <c r="G78" s="3">
        <v>2155548</v>
      </c>
      <c r="H78" s="3">
        <v>-48945928</v>
      </c>
      <c r="I78" s="3">
        <v>1715395147</v>
      </c>
      <c r="J78" s="3">
        <v>1715388756</v>
      </c>
      <c r="K78" s="3">
        <v>1715382306</v>
      </c>
    </row>
    <row r="79" spans="1:11" ht="13.5" hidden="1">
      <c r="A79" s="1" t="s">
        <v>68</v>
      </c>
      <c r="B79" s="3">
        <v>9491442971</v>
      </c>
      <c r="C79" s="3">
        <v>12723286213</v>
      </c>
      <c r="D79" s="3">
        <v>7278272031</v>
      </c>
      <c r="E79" s="3">
        <v>2159660336</v>
      </c>
      <c r="F79" s="3">
        <v>588940054</v>
      </c>
      <c r="G79" s="3">
        <v>588940054</v>
      </c>
      <c r="H79" s="3">
        <v>13035691380</v>
      </c>
      <c r="I79" s="3">
        <v>7665603469</v>
      </c>
      <c r="J79" s="3">
        <v>10917977260</v>
      </c>
      <c r="K79" s="3">
        <v>11332453915</v>
      </c>
    </row>
    <row r="80" spans="1:11" ht="13.5" hidden="1">
      <c r="A80" s="1" t="s">
        <v>69</v>
      </c>
      <c r="B80" s="3">
        <v>2961127857</v>
      </c>
      <c r="C80" s="3">
        <v>3049848577</v>
      </c>
      <c r="D80" s="3">
        <v>10354974070</v>
      </c>
      <c r="E80" s="3">
        <v>1712742091</v>
      </c>
      <c r="F80" s="3">
        <v>2479331695</v>
      </c>
      <c r="G80" s="3">
        <v>2479331695</v>
      </c>
      <c r="H80" s="3">
        <v>2922560072</v>
      </c>
      <c r="I80" s="3">
        <v>4925033202</v>
      </c>
      <c r="J80" s="3">
        <v>5642370702</v>
      </c>
      <c r="K80" s="3">
        <v>5449815036</v>
      </c>
    </row>
    <row r="81" spans="1:11" ht="13.5" hidden="1">
      <c r="A81" s="1" t="s">
        <v>70</v>
      </c>
      <c r="B81" s="3">
        <v>968391842</v>
      </c>
      <c r="C81" s="3">
        <v>1849983419</v>
      </c>
      <c r="D81" s="3">
        <v>-3556549682</v>
      </c>
      <c r="E81" s="3">
        <v>85317330</v>
      </c>
      <c r="F81" s="3">
        <v>75946210</v>
      </c>
      <c r="G81" s="3">
        <v>75946210</v>
      </c>
      <c r="H81" s="3">
        <v>3416043359</v>
      </c>
      <c r="I81" s="3">
        <v>66407231</v>
      </c>
      <c r="J81" s="3">
        <v>72332987</v>
      </c>
      <c r="K81" s="3">
        <v>79457079</v>
      </c>
    </row>
    <row r="82" spans="1:11" ht="13.5" hidden="1">
      <c r="A82" s="1" t="s">
        <v>71</v>
      </c>
      <c r="B82" s="3">
        <v>30303110</v>
      </c>
      <c r="C82" s="3">
        <v>45370081</v>
      </c>
      <c r="D82" s="3">
        <v>137460336</v>
      </c>
      <c r="E82" s="3">
        <v>538141822</v>
      </c>
      <c r="F82" s="3">
        <v>288342</v>
      </c>
      <c r="G82" s="3">
        <v>288342</v>
      </c>
      <c r="H82" s="3">
        <v>-219465947</v>
      </c>
      <c r="I82" s="3">
        <v>281726</v>
      </c>
      <c r="J82" s="3">
        <v>281794</v>
      </c>
      <c r="K82" s="3">
        <v>281896</v>
      </c>
    </row>
    <row r="83" spans="1:11" ht="13.5" hidden="1">
      <c r="A83" s="1" t="s">
        <v>72</v>
      </c>
      <c r="B83" s="3">
        <v>7111880999</v>
      </c>
      <c r="C83" s="3">
        <v>7121387733</v>
      </c>
      <c r="D83" s="3">
        <v>328450993</v>
      </c>
      <c r="E83" s="3">
        <v>559806566</v>
      </c>
      <c r="F83" s="3">
        <v>522521809</v>
      </c>
      <c r="G83" s="3">
        <v>522521809</v>
      </c>
      <c r="H83" s="3">
        <v>414043019</v>
      </c>
      <c r="I83" s="3">
        <v>716624219</v>
      </c>
      <c r="J83" s="3">
        <v>749627326</v>
      </c>
      <c r="K83" s="3">
        <v>788006246</v>
      </c>
    </row>
    <row r="84" spans="1:11" ht="13.5" hidden="1">
      <c r="A84" s="1" t="s">
        <v>73</v>
      </c>
      <c r="B84" s="3">
        <v>0</v>
      </c>
      <c r="C84" s="3">
        <v>0</v>
      </c>
      <c r="D84" s="3">
        <v>1089617311</v>
      </c>
      <c r="E84" s="3">
        <v>510818396</v>
      </c>
      <c r="F84" s="3">
        <v>510707492</v>
      </c>
      <c r="G84" s="3">
        <v>510707492</v>
      </c>
      <c r="H84" s="3">
        <v>370479935</v>
      </c>
      <c r="I84" s="3">
        <v>370480177</v>
      </c>
      <c r="J84" s="3">
        <v>370479738</v>
      </c>
      <c r="K84" s="3">
        <v>370479583</v>
      </c>
    </row>
    <row r="85" spans="1:11" ht="13.5" hidden="1">
      <c r="A85" s="1" t="s">
        <v>74</v>
      </c>
      <c r="B85" s="3">
        <v>0</v>
      </c>
      <c r="C85" s="3">
        <v>0</v>
      </c>
      <c r="D85" s="3">
        <v>485791068</v>
      </c>
      <c r="E85" s="3">
        <v>606659732</v>
      </c>
      <c r="F85" s="3">
        <v>606659732</v>
      </c>
      <c r="G85" s="3">
        <v>606659732</v>
      </c>
      <c r="H85" s="3">
        <v>606659732</v>
      </c>
      <c r="I85" s="3">
        <v>580000000</v>
      </c>
      <c r="J85" s="3">
        <v>500000000</v>
      </c>
      <c r="K85" s="3">
        <v>450000000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262455047</v>
      </c>
      <c r="C5" s="6">
        <v>279795592</v>
      </c>
      <c r="D5" s="23">
        <v>299211630</v>
      </c>
      <c r="E5" s="24">
        <v>294052540</v>
      </c>
      <c r="F5" s="6">
        <v>294052540</v>
      </c>
      <c r="G5" s="25">
        <v>294052540</v>
      </c>
      <c r="H5" s="26">
        <v>376085167</v>
      </c>
      <c r="I5" s="24">
        <v>311695687</v>
      </c>
      <c r="J5" s="6">
        <v>328527253</v>
      </c>
      <c r="K5" s="25">
        <v>346267723</v>
      </c>
    </row>
    <row r="6" spans="1:11" ht="12.75">
      <c r="A6" s="22" t="s">
        <v>19</v>
      </c>
      <c r="B6" s="6">
        <v>944122582</v>
      </c>
      <c r="C6" s="6">
        <v>1055961258</v>
      </c>
      <c r="D6" s="23">
        <v>1112361475</v>
      </c>
      <c r="E6" s="24">
        <v>1278744423</v>
      </c>
      <c r="F6" s="6">
        <v>1278744423</v>
      </c>
      <c r="G6" s="25">
        <v>1278744423</v>
      </c>
      <c r="H6" s="26">
        <v>1127255011</v>
      </c>
      <c r="I6" s="24">
        <v>1364070546</v>
      </c>
      <c r="J6" s="6">
        <v>1437730355</v>
      </c>
      <c r="K6" s="25">
        <v>1515367795</v>
      </c>
    </row>
    <row r="7" spans="1:11" ht="12.75">
      <c r="A7" s="22" t="s">
        <v>20</v>
      </c>
      <c r="B7" s="6">
        <v>3230005</v>
      </c>
      <c r="C7" s="6">
        <v>2207220</v>
      </c>
      <c r="D7" s="23">
        <v>1516387</v>
      </c>
      <c r="E7" s="24">
        <v>3639279</v>
      </c>
      <c r="F7" s="6">
        <v>3639279</v>
      </c>
      <c r="G7" s="25">
        <v>3639279</v>
      </c>
      <c r="H7" s="26">
        <v>1470671</v>
      </c>
      <c r="I7" s="24">
        <v>3857634</v>
      </c>
      <c r="J7" s="6">
        <v>4065946</v>
      </c>
      <c r="K7" s="25">
        <v>4285508</v>
      </c>
    </row>
    <row r="8" spans="1:11" ht="12.75">
      <c r="A8" s="22" t="s">
        <v>21</v>
      </c>
      <c r="B8" s="6">
        <v>410415987</v>
      </c>
      <c r="C8" s="6">
        <v>391991800</v>
      </c>
      <c r="D8" s="23">
        <v>398240175</v>
      </c>
      <c r="E8" s="24">
        <v>461252000</v>
      </c>
      <c r="F8" s="6">
        <v>461252000</v>
      </c>
      <c r="G8" s="25">
        <v>461252000</v>
      </c>
      <c r="H8" s="26">
        <v>462252000</v>
      </c>
      <c r="I8" s="24">
        <v>513333000</v>
      </c>
      <c r="J8" s="6">
        <v>549342000</v>
      </c>
      <c r="K8" s="25">
        <v>594264000</v>
      </c>
    </row>
    <row r="9" spans="1:11" ht="12.75">
      <c r="A9" s="22" t="s">
        <v>22</v>
      </c>
      <c r="B9" s="6">
        <v>223438405</v>
      </c>
      <c r="C9" s="6">
        <v>203751738</v>
      </c>
      <c r="D9" s="23">
        <v>221229577</v>
      </c>
      <c r="E9" s="24">
        <v>452609908</v>
      </c>
      <c r="F9" s="6">
        <v>452609908</v>
      </c>
      <c r="G9" s="25">
        <v>452609908</v>
      </c>
      <c r="H9" s="26">
        <v>282186833</v>
      </c>
      <c r="I9" s="24">
        <v>479846518</v>
      </c>
      <c r="J9" s="6">
        <v>505758228</v>
      </c>
      <c r="K9" s="25">
        <v>533069178</v>
      </c>
    </row>
    <row r="10" spans="1:11" ht="20.25">
      <c r="A10" s="27" t="s">
        <v>98</v>
      </c>
      <c r="B10" s="28">
        <f>SUM(B5:B9)</f>
        <v>1843662026</v>
      </c>
      <c r="C10" s="29">
        <f aca="true" t="shared" si="0" ref="C10:K10">SUM(C5:C9)</f>
        <v>1933707608</v>
      </c>
      <c r="D10" s="30">
        <f t="shared" si="0"/>
        <v>2032559244</v>
      </c>
      <c r="E10" s="28">
        <f t="shared" si="0"/>
        <v>2490298150</v>
      </c>
      <c r="F10" s="29">
        <f t="shared" si="0"/>
        <v>2490298150</v>
      </c>
      <c r="G10" s="31">
        <f t="shared" si="0"/>
        <v>2490298150</v>
      </c>
      <c r="H10" s="32">
        <f t="shared" si="0"/>
        <v>2249249682</v>
      </c>
      <c r="I10" s="28">
        <f t="shared" si="0"/>
        <v>2672803385</v>
      </c>
      <c r="J10" s="29">
        <f t="shared" si="0"/>
        <v>2825423782</v>
      </c>
      <c r="K10" s="31">
        <f t="shared" si="0"/>
        <v>2993254204</v>
      </c>
    </row>
    <row r="11" spans="1:11" ht="12.75">
      <c r="A11" s="22" t="s">
        <v>23</v>
      </c>
      <c r="B11" s="6">
        <v>611810850</v>
      </c>
      <c r="C11" s="6">
        <v>654633722</v>
      </c>
      <c r="D11" s="23">
        <v>663057537</v>
      </c>
      <c r="E11" s="24">
        <v>739105674</v>
      </c>
      <c r="F11" s="6">
        <v>739105575</v>
      </c>
      <c r="G11" s="25">
        <v>739105575</v>
      </c>
      <c r="H11" s="26">
        <v>707492395</v>
      </c>
      <c r="I11" s="24">
        <v>785036022</v>
      </c>
      <c r="J11" s="6">
        <v>827427964</v>
      </c>
      <c r="K11" s="25">
        <v>872109081</v>
      </c>
    </row>
    <row r="12" spans="1:11" ht="12.75">
      <c r="A12" s="22" t="s">
        <v>24</v>
      </c>
      <c r="B12" s="6">
        <v>27190642</v>
      </c>
      <c r="C12" s="6">
        <v>28791000</v>
      </c>
      <c r="D12" s="23">
        <v>29891020</v>
      </c>
      <c r="E12" s="24">
        <v>24358507</v>
      </c>
      <c r="F12" s="6">
        <v>24358507</v>
      </c>
      <c r="G12" s="25">
        <v>24358507</v>
      </c>
      <c r="H12" s="26">
        <v>31770599</v>
      </c>
      <c r="I12" s="24">
        <v>33753672</v>
      </c>
      <c r="J12" s="6">
        <v>35576370</v>
      </c>
      <c r="K12" s="25">
        <v>37497493</v>
      </c>
    </row>
    <row r="13" spans="1:11" ht="12.75">
      <c r="A13" s="22" t="s">
        <v>99</v>
      </c>
      <c r="B13" s="6">
        <v>207909516</v>
      </c>
      <c r="C13" s="6">
        <v>210957232</v>
      </c>
      <c r="D13" s="23">
        <v>227724474</v>
      </c>
      <c r="E13" s="24">
        <v>136000000</v>
      </c>
      <c r="F13" s="6">
        <v>136000000</v>
      </c>
      <c r="G13" s="25">
        <v>136000000</v>
      </c>
      <c r="H13" s="26">
        <v>526952678</v>
      </c>
      <c r="I13" s="24">
        <v>216298126</v>
      </c>
      <c r="J13" s="6">
        <v>227978225</v>
      </c>
      <c r="K13" s="25">
        <v>240289049</v>
      </c>
    </row>
    <row r="14" spans="1:11" ht="12.75">
      <c r="A14" s="22" t="s">
        <v>25</v>
      </c>
      <c r="B14" s="6">
        <v>119574046</v>
      </c>
      <c r="C14" s="6">
        <v>225560705</v>
      </c>
      <c r="D14" s="23">
        <v>159561395</v>
      </c>
      <c r="E14" s="24">
        <v>133864802</v>
      </c>
      <c r="F14" s="6">
        <v>133864802</v>
      </c>
      <c r="G14" s="25">
        <v>133864802</v>
      </c>
      <c r="H14" s="26">
        <v>280799598</v>
      </c>
      <c r="I14" s="24">
        <v>140825772</v>
      </c>
      <c r="J14" s="6">
        <v>148430363</v>
      </c>
      <c r="K14" s="25">
        <v>156445603</v>
      </c>
    </row>
    <row r="15" spans="1:11" ht="12.75">
      <c r="A15" s="22" t="s">
        <v>26</v>
      </c>
      <c r="B15" s="6">
        <v>894721629</v>
      </c>
      <c r="C15" s="6">
        <v>965286488</v>
      </c>
      <c r="D15" s="23">
        <v>960158798</v>
      </c>
      <c r="E15" s="24">
        <v>1043712260</v>
      </c>
      <c r="F15" s="6">
        <v>863615728</v>
      </c>
      <c r="G15" s="25">
        <v>863615728</v>
      </c>
      <c r="H15" s="26">
        <v>1118608876</v>
      </c>
      <c r="I15" s="24">
        <v>1161322446</v>
      </c>
      <c r="J15" s="6">
        <v>1224033857</v>
      </c>
      <c r="K15" s="25">
        <v>1290131688</v>
      </c>
    </row>
    <row r="16" spans="1:11" ht="12.75">
      <c r="A16" s="22" t="s">
        <v>21</v>
      </c>
      <c r="B16" s="6">
        <v>0</v>
      </c>
      <c r="C16" s="6">
        <v>0</v>
      </c>
      <c r="D16" s="23">
        <v>634825</v>
      </c>
      <c r="E16" s="24">
        <v>0</v>
      </c>
      <c r="F16" s="6">
        <v>0</v>
      </c>
      <c r="G16" s="25">
        <v>0</v>
      </c>
      <c r="H16" s="26">
        <v>0</v>
      </c>
      <c r="I16" s="24">
        <v>2000000</v>
      </c>
      <c r="J16" s="6">
        <v>2108000</v>
      </c>
      <c r="K16" s="25">
        <v>2221832</v>
      </c>
    </row>
    <row r="17" spans="1:11" ht="12.75">
      <c r="A17" s="22" t="s">
        <v>27</v>
      </c>
      <c r="B17" s="6">
        <v>910794813</v>
      </c>
      <c r="C17" s="6">
        <v>869807212</v>
      </c>
      <c r="D17" s="23">
        <v>959440676</v>
      </c>
      <c r="E17" s="24">
        <v>338395051</v>
      </c>
      <c r="F17" s="6">
        <v>518491682</v>
      </c>
      <c r="G17" s="25">
        <v>518491682</v>
      </c>
      <c r="H17" s="26">
        <v>1238744362</v>
      </c>
      <c r="I17" s="24">
        <v>906980475</v>
      </c>
      <c r="J17" s="6">
        <v>346247739</v>
      </c>
      <c r="K17" s="25">
        <v>376845113</v>
      </c>
    </row>
    <row r="18" spans="1:11" ht="12.75">
      <c r="A18" s="33" t="s">
        <v>28</v>
      </c>
      <c r="B18" s="34">
        <f>SUM(B11:B17)</f>
        <v>2772001496</v>
      </c>
      <c r="C18" s="35">
        <f aca="true" t="shared" si="1" ref="C18:K18">SUM(C11:C17)</f>
        <v>2955036359</v>
      </c>
      <c r="D18" s="36">
        <f t="shared" si="1"/>
        <v>3000468725</v>
      </c>
      <c r="E18" s="34">
        <f t="shared" si="1"/>
        <v>2415436294</v>
      </c>
      <c r="F18" s="35">
        <f t="shared" si="1"/>
        <v>2415436294</v>
      </c>
      <c r="G18" s="37">
        <f t="shared" si="1"/>
        <v>2415436294</v>
      </c>
      <c r="H18" s="38">
        <f t="shared" si="1"/>
        <v>3904368508</v>
      </c>
      <c r="I18" s="34">
        <f t="shared" si="1"/>
        <v>3246216513</v>
      </c>
      <c r="J18" s="35">
        <f t="shared" si="1"/>
        <v>2811802518</v>
      </c>
      <c r="K18" s="37">
        <f t="shared" si="1"/>
        <v>2975539859</v>
      </c>
    </row>
    <row r="19" spans="1:11" ht="12.75">
      <c r="A19" s="33" t="s">
        <v>29</v>
      </c>
      <c r="B19" s="39">
        <f>+B10-B18</f>
        <v>-928339470</v>
      </c>
      <c r="C19" s="40">
        <f aca="true" t="shared" si="2" ref="C19:K19">+C10-C18</f>
        <v>-1021328751</v>
      </c>
      <c r="D19" s="41">
        <f t="shared" si="2"/>
        <v>-967909481</v>
      </c>
      <c r="E19" s="39">
        <f t="shared" si="2"/>
        <v>74861856</v>
      </c>
      <c r="F19" s="40">
        <f t="shared" si="2"/>
        <v>74861856</v>
      </c>
      <c r="G19" s="42">
        <f t="shared" si="2"/>
        <v>74861856</v>
      </c>
      <c r="H19" s="43">
        <f t="shared" si="2"/>
        <v>-1655118826</v>
      </c>
      <c r="I19" s="39">
        <f t="shared" si="2"/>
        <v>-573413128</v>
      </c>
      <c r="J19" s="40">
        <f t="shared" si="2"/>
        <v>13621264</v>
      </c>
      <c r="K19" s="42">
        <f t="shared" si="2"/>
        <v>17714345</v>
      </c>
    </row>
    <row r="20" spans="1:11" ht="20.25">
      <c r="A20" s="44" t="s">
        <v>30</v>
      </c>
      <c r="B20" s="45">
        <v>117246706</v>
      </c>
      <c r="C20" s="46">
        <v>113363000</v>
      </c>
      <c r="D20" s="47">
        <v>5694658</v>
      </c>
      <c r="E20" s="45">
        <v>163406000</v>
      </c>
      <c r="F20" s="46">
        <v>163406000</v>
      </c>
      <c r="G20" s="48">
        <v>163406000</v>
      </c>
      <c r="H20" s="49">
        <v>151382785</v>
      </c>
      <c r="I20" s="45">
        <v>170615000</v>
      </c>
      <c r="J20" s="46">
        <v>167355000</v>
      </c>
      <c r="K20" s="48">
        <v>167611000</v>
      </c>
    </row>
    <row r="21" spans="1:11" ht="12.75">
      <c r="A21" s="22" t="s">
        <v>100</v>
      </c>
      <c r="B21" s="50">
        <v>0</v>
      </c>
      <c r="C21" s="51">
        <v>-209300121</v>
      </c>
      <c r="D21" s="52">
        <v>136216000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101</v>
      </c>
      <c r="B22" s="56">
        <f>SUM(B19:B21)</f>
        <v>-811092764</v>
      </c>
      <c r="C22" s="57">
        <f aca="true" t="shared" si="3" ref="C22:K22">SUM(C19:C21)</f>
        <v>-1117265872</v>
      </c>
      <c r="D22" s="58">
        <f t="shared" si="3"/>
        <v>-825998823</v>
      </c>
      <c r="E22" s="56">
        <f t="shared" si="3"/>
        <v>238267856</v>
      </c>
      <c r="F22" s="57">
        <f t="shared" si="3"/>
        <v>238267856</v>
      </c>
      <c r="G22" s="59">
        <f t="shared" si="3"/>
        <v>238267856</v>
      </c>
      <c r="H22" s="60">
        <f t="shared" si="3"/>
        <v>-1503736041</v>
      </c>
      <c r="I22" s="56">
        <f t="shared" si="3"/>
        <v>-402798128</v>
      </c>
      <c r="J22" s="57">
        <f t="shared" si="3"/>
        <v>180976264</v>
      </c>
      <c r="K22" s="59">
        <f t="shared" si="3"/>
        <v>185325345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-811092764</v>
      </c>
      <c r="C24" s="40">
        <f aca="true" t="shared" si="4" ref="C24:K24">SUM(C22:C23)</f>
        <v>-1117265872</v>
      </c>
      <c r="D24" s="41">
        <f t="shared" si="4"/>
        <v>-825998823</v>
      </c>
      <c r="E24" s="39">
        <f t="shared" si="4"/>
        <v>238267856</v>
      </c>
      <c r="F24" s="40">
        <f t="shared" si="4"/>
        <v>238267856</v>
      </c>
      <c r="G24" s="42">
        <f t="shared" si="4"/>
        <v>238267856</v>
      </c>
      <c r="H24" s="43">
        <f t="shared" si="4"/>
        <v>-1503736041</v>
      </c>
      <c r="I24" s="39">
        <f t="shared" si="4"/>
        <v>-402798128</v>
      </c>
      <c r="J24" s="40">
        <f t="shared" si="4"/>
        <v>180976264</v>
      </c>
      <c r="K24" s="42">
        <f t="shared" si="4"/>
        <v>185325345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174931059</v>
      </c>
      <c r="C27" s="7">
        <v>157451415</v>
      </c>
      <c r="D27" s="69">
        <v>100681077</v>
      </c>
      <c r="E27" s="70">
        <v>163406000</v>
      </c>
      <c r="F27" s="7">
        <v>163406000</v>
      </c>
      <c r="G27" s="71">
        <v>163406000</v>
      </c>
      <c r="H27" s="72">
        <v>137272257</v>
      </c>
      <c r="I27" s="70">
        <v>220615001</v>
      </c>
      <c r="J27" s="7">
        <v>169855000</v>
      </c>
      <c r="K27" s="71">
        <v>171111001</v>
      </c>
    </row>
    <row r="28" spans="1:11" ht="12.75">
      <c r="A28" s="73" t="s">
        <v>34</v>
      </c>
      <c r="B28" s="6">
        <v>158134169</v>
      </c>
      <c r="C28" s="6">
        <v>113363000</v>
      </c>
      <c r="D28" s="23">
        <v>67502866</v>
      </c>
      <c r="E28" s="24">
        <v>142249543</v>
      </c>
      <c r="F28" s="6">
        <v>133789543</v>
      </c>
      <c r="G28" s="25">
        <v>133789543</v>
      </c>
      <c r="H28" s="26">
        <v>114102171</v>
      </c>
      <c r="I28" s="24">
        <v>111287016</v>
      </c>
      <c r="J28" s="6">
        <v>107323304</v>
      </c>
      <c r="K28" s="25">
        <v>105202594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16796890</v>
      </c>
      <c r="C31" s="6">
        <v>44088415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109327985</v>
      </c>
      <c r="J31" s="6">
        <v>62531696</v>
      </c>
      <c r="K31" s="25">
        <v>65908407</v>
      </c>
    </row>
    <row r="32" spans="1:11" ht="12.75">
      <c r="A32" s="33" t="s">
        <v>37</v>
      </c>
      <c r="B32" s="7">
        <f>SUM(B28:B31)</f>
        <v>174931059</v>
      </c>
      <c r="C32" s="7">
        <f aca="true" t="shared" si="5" ref="C32:K32">SUM(C28:C31)</f>
        <v>157451415</v>
      </c>
      <c r="D32" s="69">
        <f t="shared" si="5"/>
        <v>67502866</v>
      </c>
      <c r="E32" s="70">
        <f t="shared" si="5"/>
        <v>142249543</v>
      </c>
      <c r="F32" s="7">
        <f t="shared" si="5"/>
        <v>133789543</v>
      </c>
      <c r="G32" s="71">
        <f t="shared" si="5"/>
        <v>133789543</v>
      </c>
      <c r="H32" s="72">
        <f t="shared" si="5"/>
        <v>114102171</v>
      </c>
      <c r="I32" s="70">
        <f t="shared" si="5"/>
        <v>220615001</v>
      </c>
      <c r="J32" s="7">
        <f t="shared" si="5"/>
        <v>169855000</v>
      </c>
      <c r="K32" s="71">
        <f t="shared" si="5"/>
        <v>171111001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951208323</v>
      </c>
      <c r="C35" s="6">
        <v>1191446417</v>
      </c>
      <c r="D35" s="23">
        <v>255455181</v>
      </c>
      <c r="E35" s="24">
        <v>-2838153906</v>
      </c>
      <c r="F35" s="6">
        <v>-2838153906</v>
      </c>
      <c r="G35" s="25">
        <v>-2838153906</v>
      </c>
      <c r="H35" s="26">
        <v>2683986922</v>
      </c>
      <c r="I35" s="24">
        <v>0</v>
      </c>
      <c r="J35" s="6">
        <v>0</v>
      </c>
      <c r="K35" s="25">
        <v>0</v>
      </c>
    </row>
    <row r="36" spans="1:11" ht="12.75">
      <c r="A36" s="22" t="s">
        <v>40</v>
      </c>
      <c r="B36" s="6">
        <v>5272060881</v>
      </c>
      <c r="C36" s="6">
        <v>5426752889</v>
      </c>
      <c r="D36" s="23">
        <v>-62297550</v>
      </c>
      <c r="E36" s="24">
        <v>4681383000</v>
      </c>
      <c r="F36" s="6">
        <v>4681383000</v>
      </c>
      <c r="G36" s="25">
        <v>4681383000</v>
      </c>
      <c r="H36" s="26">
        <v>5065072658</v>
      </c>
      <c r="I36" s="24">
        <v>3860072177</v>
      </c>
      <c r="J36" s="6">
        <v>4175698668</v>
      </c>
      <c r="K36" s="25">
        <v>4393270227</v>
      </c>
    </row>
    <row r="37" spans="1:11" ht="12.75">
      <c r="A37" s="22" t="s">
        <v>41</v>
      </c>
      <c r="B37" s="6">
        <v>2866822106</v>
      </c>
      <c r="C37" s="6">
        <v>3837078496</v>
      </c>
      <c r="D37" s="23">
        <v>1085727430</v>
      </c>
      <c r="E37" s="24">
        <v>-3801776000</v>
      </c>
      <c r="F37" s="6">
        <v>-3801776000</v>
      </c>
      <c r="G37" s="25">
        <v>-3801776000</v>
      </c>
      <c r="H37" s="26">
        <v>7835189526</v>
      </c>
      <c r="I37" s="24">
        <v>4262870305</v>
      </c>
      <c r="J37" s="6">
        <v>3994722404</v>
      </c>
      <c r="K37" s="25">
        <v>4207944882</v>
      </c>
    </row>
    <row r="38" spans="1:11" ht="12.75">
      <c r="A38" s="22" t="s">
        <v>42</v>
      </c>
      <c r="B38" s="6">
        <v>444258679</v>
      </c>
      <c r="C38" s="6">
        <v>487704680</v>
      </c>
      <c r="D38" s="23">
        <v>0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2912188419</v>
      </c>
      <c r="C39" s="6">
        <v>2293416130</v>
      </c>
      <c r="D39" s="23">
        <v>-66570973</v>
      </c>
      <c r="E39" s="24">
        <v>5406737238</v>
      </c>
      <c r="F39" s="6">
        <v>5406737238</v>
      </c>
      <c r="G39" s="25">
        <v>5406737238</v>
      </c>
      <c r="H39" s="26">
        <v>1417606078</v>
      </c>
      <c r="I39" s="24">
        <v>-402798128</v>
      </c>
      <c r="J39" s="6">
        <v>180976264</v>
      </c>
      <c r="K39" s="25">
        <v>185325345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96076114</v>
      </c>
      <c r="C42" s="6">
        <v>156199895</v>
      </c>
      <c r="D42" s="23">
        <v>-2248096310</v>
      </c>
      <c r="E42" s="24">
        <v>-2137416294</v>
      </c>
      <c r="F42" s="6">
        <v>-2137416294</v>
      </c>
      <c r="G42" s="25">
        <v>-2137416294</v>
      </c>
      <c r="H42" s="26">
        <v>-2763394816</v>
      </c>
      <c r="I42" s="24">
        <v>-2478023092</v>
      </c>
      <c r="J42" s="6">
        <v>-2433824293</v>
      </c>
      <c r="K42" s="25">
        <v>-2585250810</v>
      </c>
    </row>
    <row r="43" spans="1:11" ht="12.75">
      <c r="A43" s="22" t="s">
        <v>46</v>
      </c>
      <c r="B43" s="6">
        <v>-74277503</v>
      </c>
      <c r="C43" s="6">
        <v>-157547529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-12848529</v>
      </c>
      <c r="C44" s="6">
        <v>-11163515</v>
      </c>
      <c r="D44" s="23">
        <v>-39541355</v>
      </c>
      <c r="E44" s="24">
        <v>39541355</v>
      </c>
      <c r="F44" s="6">
        <v>0</v>
      </c>
      <c r="G44" s="25">
        <v>0</v>
      </c>
      <c r="H44" s="26">
        <v>39753679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8916842</v>
      </c>
      <c r="C45" s="7">
        <v>-3594304</v>
      </c>
      <c r="D45" s="69">
        <v>-2807558010</v>
      </c>
      <c r="E45" s="70">
        <v>-2097874939</v>
      </c>
      <c r="F45" s="7">
        <v>-2137416294</v>
      </c>
      <c r="G45" s="71">
        <v>-2137416294</v>
      </c>
      <c r="H45" s="72">
        <v>-2720283042</v>
      </c>
      <c r="I45" s="70">
        <v>-2478023092</v>
      </c>
      <c r="J45" s="7">
        <v>-2433824293</v>
      </c>
      <c r="K45" s="71">
        <v>-2585250810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9247835</v>
      </c>
      <c r="C48" s="6">
        <v>-3261709</v>
      </c>
      <c r="D48" s="23">
        <v>10463348</v>
      </c>
      <c r="E48" s="24">
        <v>0</v>
      </c>
      <c r="F48" s="6">
        <v>0</v>
      </c>
      <c r="G48" s="25">
        <v>0</v>
      </c>
      <c r="H48" s="26">
        <v>1094787</v>
      </c>
      <c r="I48" s="24">
        <v>0</v>
      </c>
      <c r="J48" s="6">
        <v>0</v>
      </c>
      <c r="K48" s="25">
        <v>0</v>
      </c>
    </row>
    <row r="49" spans="1:11" ht="12.75">
      <c r="A49" s="22" t="s">
        <v>51</v>
      </c>
      <c r="B49" s="6">
        <f>+B75</f>
        <v>2167469194.5170436</v>
      </c>
      <c r="C49" s="6">
        <f aca="true" t="shared" si="6" ref="C49:K49">+C75</f>
        <v>2907895824.3619895</v>
      </c>
      <c r="D49" s="23">
        <f t="shared" si="6"/>
        <v>1125255407</v>
      </c>
      <c r="E49" s="24">
        <f t="shared" si="6"/>
        <v>-3801776000</v>
      </c>
      <c r="F49" s="6">
        <f t="shared" si="6"/>
        <v>-3801776000</v>
      </c>
      <c r="G49" s="25">
        <f t="shared" si="6"/>
        <v>-3801776000</v>
      </c>
      <c r="H49" s="26">
        <f t="shared" si="6"/>
        <v>7263558562</v>
      </c>
      <c r="I49" s="24">
        <f t="shared" si="6"/>
        <v>4262870305</v>
      </c>
      <c r="J49" s="6">
        <f t="shared" si="6"/>
        <v>3994722404</v>
      </c>
      <c r="K49" s="25">
        <f t="shared" si="6"/>
        <v>4207944882</v>
      </c>
    </row>
    <row r="50" spans="1:11" ht="12.75">
      <c r="A50" s="33" t="s">
        <v>52</v>
      </c>
      <c r="B50" s="7">
        <f>+B48-B49</f>
        <v>-2158221359.5170436</v>
      </c>
      <c r="C50" s="7">
        <f aca="true" t="shared" si="7" ref="C50:K50">+C48-C49</f>
        <v>-2911157533.3619895</v>
      </c>
      <c r="D50" s="69">
        <f t="shared" si="7"/>
        <v>-1114792059</v>
      </c>
      <c r="E50" s="70">
        <f t="shared" si="7"/>
        <v>3801776000</v>
      </c>
      <c r="F50" s="7">
        <f t="shared" si="7"/>
        <v>3801776000</v>
      </c>
      <c r="G50" s="71">
        <f t="shared" si="7"/>
        <v>3801776000</v>
      </c>
      <c r="H50" s="72">
        <f t="shared" si="7"/>
        <v>-7262463775</v>
      </c>
      <c r="I50" s="70">
        <f t="shared" si="7"/>
        <v>-4262870305</v>
      </c>
      <c r="J50" s="7">
        <f t="shared" si="7"/>
        <v>-3994722404</v>
      </c>
      <c r="K50" s="71">
        <f t="shared" si="7"/>
        <v>-4207944882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5267158511</v>
      </c>
      <c r="C53" s="6">
        <v>5426116224</v>
      </c>
      <c r="D53" s="23">
        <v>-62297550</v>
      </c>
      <c r="E53" s="24">
        <v>4681383000</v>
      </c>
      <c r="F53" s="6">
        <v>4681383000</v>
      </c>
      <c r="G53" s="25">
        <v>4681383000</v>
      </c>
      <c r="H53" s="26">
        <v>4714241662</v>
      </c>
      <c r="I53" s="24">
        <v>3860072177</v>
      </c>
      <c r="J53" s="6">
        <v>4175698668</v>
      </c>
      <c r="K53" s="25">
        <v>4393270227</v>
      </c>
    </row>
    <row r="54" spans="1:11" ht="12.75">
      <c r="A54" s="22" t="s">
        <v>55</v>
      </c>
      <c r="B54" s="6">
        <v>207909516</v>
      </c>
      <c r="C54" s="6">
        <v>210957232</v>
      </c>
      <c r="D54" s="23">
        <v>0</v>
      </c>
      <c r="E54" s="24">
        <v>136000000</v>
      </c>
      <c r="F54" s="6">
        <v>136000000</v>
      </c>
      <c r="G54" s="25">
        <v>136000000</v>
      </c>
      <c r="H54" s="26">
        <v>526952678</v>
      </c>
      <c r="I54" s="24">
        <v>216298126</v>
      </c>
      <c r="J54" s="6">
        <v>227978225</v>
      </c>
      <c r="K54" s="25">
        <v>240289049</v>
      </c>
    </row>
    <row r="55" spans="1:11" ht="12.75">
      <c r="A55" s="22" t="s">
        <v>56</v>
      </c>
      <c r="B55" s="6">
        <v>0</v>
      </c>
      <c r="C55" s="6">
        <v>0</v>
      </c>
      <c r="D55" s="23">
        <v>-34059297</v>
      </c>
      <c r="E55" s="24">
        <v>0</v>
      </c>
      <c r="F55" s="6">
        <v>3348000</v>
      </c>
      <c r="G55" s="25">
        <v>3348000</v>
      </c>
      <c r="H55" s="26">
        <v>7958992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39768465</v>
      </c>
      <c r="C56" s="6">
        <v>71864414</v>
      </c>
      <c r="D56" s="23">
        <v>49453800</v>
      </c>
      <c r="E56" s="24">
        <v>17069163</v>
      </c>
      <c r="F56" s="6">
        <v>20144163</v>
      </c>
      <c r="G56" s="25">
        <v>20144163</v>
      </c>
      <c r="H56" s="26">
        <v>31663653</v>
      </c>
      <c r="I56" s="24">
        <v>8200000</v>
      </c>
      <c r="J56" s="6">
        <v>8432000</v>
      </c>
      <c r="K56" s="25">
        <v>8887328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45666204</v>
      </c>
      <c r="C59" s="6">
        <v>33032000</v>
      </c>
      <c r="D59" s="23">
        <v>34952000</v>
      </c>
      <c r="E59" s="24">
        <v>36804456</v>
      </c>
      <c r="F59" s="6">
        <v>36804456</v>
      </c>
      <c r="G59" s="25">
        <v>36804456</v>
      </c>
      <c r="H59" s="26">
        <v>36804456</v>
      </c>
      <c r="I59" s="24">
        <v>39012723</v>
      </c>
      <c r="J59" s="6">
        <v>41119410</v>
      </c>
      <c r="K59" s="25">
        <v>43339859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36804877</v>
      </c>
      <c r="F60" s="6">
        <v>36804877</v>
      </c>
      <c r="G60" s="25">
        <v>36804877</v>
      </c>
      <c r="H60" s="26">
        <v>36804877</v>
      </c>
      <c r="I60" s="24">
        <v>39013170</v>
      </c>
      <c r="J60" s="6">
        <v>41119881</v>
      </c>
      <c r="K60" s="25">
        <v>43340354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1107</v>
      </c>
      <c r="C62" s="98">
        <v>1107</v>
      </c>
      <c r="D62" s="99">
        <v>1107</v>
      </c>
      <c r="E62" s="97">
        <v>1107</v>
      </c>
      <c r="F62" s="98">
        <v>1107</v>
      </c>
      <c r="G62" s="99">
        <v>1107</v>
      </c>
      <c r="H62" s="100">
        <v>1107</v>
      </c>
      <c r="I62" s="97">
        <v>1107</v>
      </c>
      <c r="J62" s="98">
        <v>1107</v>
      </c>
      <c r="K62" s="99">
        <v>1107</v>
      </c>
    </row>
    <row r="63" spans="1:11" ht="12.75">
      <c r="A63" s="96" t="s">
        <v>63</v>
      </c>
      <c r="B63" s="97">
        <v>17392</v>
      </c>
      <c r="C63" s="98">
        <v>17392</v>
      </c>
      <c r="D63" s="99">
        <v>17392</v>
      </c>
      <c r="E63" s="97">
        <v>17392</v>
      </c>
      <c r="F63" s="98">
        <v>17392</v>
      </c>
      <c r="G63" s="99">
        <v>17392</v>
      </c>
      <c r="H63" s="100">
        <v>17392</v>
      </c>
      <c r="I63" s="97">
        <v>17392</v>
      </c>
      <c r="J63" s="98">
        <v>17392</v>
      </c>
      <c r="K63" s="99">
        <v>17392</v>
      </c>
    </row>
    <row r="64" spans="1:11" ht="12.75">
      <c r="A64" s="96" t="s">
        <v>64</v>
      </c>
      <c r="B64" s="97">
        <v>30053</v>
      </c>
      <c r="C64" s="98">
        <v>30053</v>
      </c>
      <c r="D64" s="99">
        <v>30053</v>
      </c>
      <c r="E64" s="97">
        <v>30053</v>
      </c>
      <c r="F64" s="98">
        <v>30053</v>
      </c>
      <c r="G64" s="99">
        <v>30053</v>
      </c>
      <c r="H64" s="100">
        <v>30053</v>
      </c>
      <c r="I64" s="97">
        <v>30053</v>
      </c>
      <c r="J64" s="98">
        <v>30053</v>
      </c>
      <c r="K64" s="99">
        <v>30053</v>
      </c>
    </row>
    <row r="65" spans="1:11" ht="12.75">
      <c r="A65" s="96" t="s">
        <v>65</v>
      </c>
      <c r="B65" s="97">
        <v>14338</v>
      </c>
      <c r="C65" s="98">
        <v>14338</v>
      </c>
      <c r="D65" s="99">
        <v>14338</v>
      </c>
      <c r="E65" s="97">
        <v>14338</v>
      </c>
      <c r="F65" s="98">
        <v>14338</v>
      </c>
      <c r="G65" s="99">
        <v>14338</v>
      </c>
      <c r="H65" s="100">
        <v>14338</v>
      </c>
      <c r="I65" s="97">
        <v>14338</v>
      </c>
      <c r="J65" s="98">
        <v>14338</v>
      </c>
      <c r="K65" s="99">
        <v>14338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0.6943247003378912</v>
      </c>
      <c r="C70" s="5">
        <f aca="true" t="shared" si="8" ref="C70:K70">IF(ISERROR(C71/C72),0,(C71/C72))</f>
        <v>0.7375426436205089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104</v>
      </c>
      <c r="B71" s="2">
        <f>+B83</f>
        <v>906876015</v>
      </c>
      <c r="C71" s="2">
        <f aca="true" t="shared" si="9" ref="C71:K71">+C83</f>
        <v>1023241428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105</v>
      </c>
      <c r="B72" s="2">
        <f>+B77</f>
        <v>1306126679</v>
      </c>
      <c r="C72" s="2">
        <f aca="true" t="shared" si="10" ref="C72:K72">+C77</f>
        <v>1387365784</v>
      </c>
      <c r="D72" s="2">
        <f t="shared" si="10"/>
        <v>1453237387</v>
      </c>
      <c r="E72" s="2">
        <f t="shared" si="10"/>
        <v>1839702619</v>
      </c>
      <c r="F72" s="2">
        <f t="shared" si="10"/>
        <v>1839702619</v>
      </c>
      <c r="G72" s="2">
        <f t="shared" si="10"/>
        <v>1839702619</v>
      </c>
      <c r="H72" s="2">
        <f t="shared" si="10"/>
        <v>1580684697</v>
      </c>
      <c r="I72" s="2">
        <f t="shared" si="10"/>
        <v>1958766244</v>
      </c>
      <c r="J72" s="2">
        <f t="shared" si="10"/>
        <v>2064539618</v>
      </c>
      <c r="K72" s="2">
        <f t="shared" si="10"/>
        <v>2176024763</v>
      </c>
    </row>
    <row r="73" spans="1:11" ht="12.75" hidden="1">
      <c r="A73" s="2" t="s">
        <v>106</v>
      </c>
      <c r="B73" s="2">
        <f>+B74</f>
        <v>405685294.4999995</v>
      </c>
      <c r="C73" s="2">
        <f aca="true" t="shared" si="11" ref="C73:K73">+(C78+C80+C81+C82)-(B78+B80+B81+B82)</f>
        <v>247050382</v>
      </c>
      <c r="D73" s="2">
        <f t="shared" si="11"/>
        <v>-940516189</v>
      </c>
      <c r="E73" s="2">
        <f t="shared" si="11"/>
        <v>-3079892235</v>
      </c>
      <c r="F73" s="2">
        <f>+(F78+F80+F81+F82)-(D78+D80+D81+D82)</f>
        <v>-3079892235</v>
      </c>
      <c r="G73" s="2">
        <f>+(G78+G80+G81+G82)-(D78+D80+D81+D82)</f>
        <v>-3079892235</v>
      </c>
      <c r="H73" s="2">
        <f>+(H78+H80+H81+H82)-(D78+D80+D81+D82)</f>
        <v>2432304836</v>
      </c>
      <c r="I73" s="2">
        <f>+(I78+I80+I81+I82)-(E78+E80+E81+E82)</f>
        <v>2838153906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107</v>
      </c>
      <c r="B74" s="2">
        <f>+TREND(C74:E74)</f>
        <v>405685294.4999995</v>
      </c>
      <c r="C74" s="2">
        <f>+C73</f>
        <v>247050382</v>
      </c>
      <c r="D74" s="2">
        <f aca="true" t="shared" si="12" ref="D74:K74">+D73</f>
        <v>-940516189</v>
      </c>
      <c r="E74" s="2">
        <f t="shared" si="12"/>
        <v>-3079892235</v>
      </c>
      <c r="F74" s="2">
        <f t="shared" si="12"/>
        <v>-3079892235</v>
      </c>
      <c r="G74" s="2">
        <f t="shared" si="12"/>
        <v>-3079892235</v>
      </c>
      <c r="H74" s="2">
        <f t="shared" si="12"/>
        <v>2432304836</v>
      </c>
      <c r="I74" s="2">
        <f t="shared" si="12"/>
        <v>2838153906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108</v>
      </c>
      <c r="B75" s="2">
        <f>+B84-(((B80+B81+B78)*B70)-B79)</f>
        <v>2167469194.5170436</v>
      </c>
      <c r="C75" s="2">
        <f aca="true" t="shared" si="13" ref="C75:K75">+C84-(((C80+C81+C78)*C70)-C79)</f>
        <v>2907895824.3619895</v>
      </c>
      <c r="D75" s="2">
        <f t="shared" si="13"/>
        <v>1125255407</v>
      </c>
      <c r="E75" s="2">
        <f t="shared" si="13"/>
        <v>-3801776000</v>
      </c>
      <c r="F75" s="2">
        <f t="shared" si="13"/>
        <v>-3801776000</v>
      </c>
      <c r="G75" s="2">
        <f t="shared" si="13"/>
        <v>-3801776000</v>
      </c>
      <c r="H75" s="2">
        <f t="shared" si="13"/>
        <v>7263558562</v>
      </c>
      <c r="I75" s="2">
        <f t="shared" si="13"/>
        <v>4262870305</v>
      </c>
      <c r="J75" s="2">
        <f t="shared" si="13"/>
        <v>3994722404</v>
      </c>
      <c r="K75" s="2">
        <f t="shared" si="13"/>
        <v>4207944882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1306126679</v>
      </c>
      <c r="C77" s="3">
        <v>1387365784</v>
      </c>
      <c r="D77" s="3">
        <v>1453237387</v>
      </c>
      <c r="E77" s="3">
        <v>1839702619</v>
      </c>
      <c r="F77" s="3">
        <v>1839702619</v>
      </c>
      <c r="G77" s="3">
        <v>1839702619</v>
      </c>
      <c r="H77" s="3">
        <v>1580684697</v>
      </c>
      <c r="I77" s="3">
        <v>1958766244</v>
      </c>
      <c r="J77" s="3">
        <v>2064539618</v>
      </c>
      <c r="K77" s="3">
        <v>2176024763</v>
      </c>
    </row>
    <row r="78" spans="1:11" ht="13.5" hidden="1">
      <c r="A78" s="1" t="s">
        <v>67</v>
      </c>
      <c r="B78" s="3">
        <v>4571380</v>
      </c>
      <c r="C78" s="3">
        <v>304067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2816804526</v>
      </c>
      <c r="C79" s="3">
        <v>3779858947</v>
      </c>
      <c r="D79" s="3">
        <v>1125255407</v>
      </c>
      <c r="E79" s="3">
        <v>-3801776000</v>
      </c>
      <c r="F79" s="3">
        <v>-3801776000</v>
      </c>
      <c r="G79" s="3">
        <v>-3801776000</v>
      </c>
      <c r="H79" s="3">
        <v>7263558562</v>
      </c>
      <c r="I79" s="3">
        <v>4262870305</v>
      </c>
      <c r="J79" s="3">
        <v>3994722404</v>
      </c>
      <c r="K79" s="3">
        <v>4207944882</v>
      </c>
    </row>
    <row r="80" spans="1:11" ht="13.5" hidden="1">
      <c r="A80" s="1" t="s">
        <v>69</v>
      </c>
      <c r="B80" s="3">
        <v>720949787</v>
      </c>
      <c r="C80" s="3">
        <v>628351286</v>
      </c>
      <c r="D80" s="3">
        <v>14836909</v>
      </c>
      <c r="E80" s="3">
        <v>-2838153906</v>
      </c>
      <c r="F80" s="3">
        <v>-2838153906</v>
      </c>
      <c r="G80" s="3">
        <v>-2838153906</v>
      </c>
      <c r="H80" s="3">
        <v>789839856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209682969</v>
      </c>
      <c r="C81" s="3">
        <v>553599165</v>
      </c>
      <c r="D81" s="3">
        <v>227046921</v>
      </c>
      <c r="E81" s="3">
        <v>0</v>
      </c>
      <c r="F81" s="3">
        <v>0</v>
      </c>
      <c r="G81" s="3">
        <v>0</v>
      </c>
      <c r="H81" s="3">
        <v>1883124513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-145501</v>
      </c>
      <c r="E82" s="3">
        <v>0</v>
      </c>
      <c r="F82" s="3">
        <v>0</v>
      </c>
      <c r="G82" s="3">
        <v>0</v>
      </c>
      <c r="H82" s="3">
        <v>1078796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906876015</v>
      </c>
      <c r="C83" s="3">
        <v>1023241428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19930078</v>
      </c>
      <c r="C5" s="6">
        <v>19944537</v>
      </c>
      <c r="D5" s="23">
        <v>-19490983</v>
      </c>
      <c r="E5" s="24">
        <v>22685555</v>
      </c>
      <c r="F5" s="6">
        <v>22459622</v>
      </c>
      <c r="G5" s="25">
        <v>22459622</v>
      </c>
      <c r="H5" s="26">
        <v>16849817</v>
      </c>
      <c r="I5" s="24">
        <v>21167000</v>
      </c>
      <c r="J5" s="6">
        <v>24046689</v>
      </c>
      <c r="K5" s="25">
        <v>25489490</v>
      </c>
    </row>
    <row r="6" spans="1:11" ht="12.75">
      <c r="A6" s="22" t="s">
        <v>19</v>
      </c>
      <c r="B6" s="6">
        <v>147698032</v>
      </c>
      <c r="C6" s="6">
        <v>160759339</v>
      </c>
      <c r="D6" s="23">
        <v>-143613271</v>
      </c>
      <c r="E6" s="24">
        <v>169342620</v>
      </c>
      <c r="F6" s="6">
        <v>150493752</v>
      </c>
      <c r="G6" s="25">
        <v>150493752</v>
      </c>
      <c r="H6" s="26">
        <v>115293415</v>
      </c>
      <c r="I6" s="24">
        <v>196657997</v>
      </c>
      <c r="J6" s="6">
        <v>231474619</v>
      </c>
      <c r="K6" s="25">
        <v>245583098</v>
      </c>
    </row>
    <row r="7" spans="1:11" ht="12.75">
      <c r="A7" s="22" t="s">
        <v>20</v>
      </c>
      <c r="B7" s="6">
        <v>2365855</v>
      </c>
      <c r="C7" s="6">
        <v>1856360</v>
      </c>
      <c r="D7" s="23">
        <v>-1043553</v>
      </c>
      <c r="E7" s="24">
        <v>1400000</v>
      </c>
      <c r="F7" s="6">
        <v>510360</v>
      </c>
      <c r="G7" s="25">
        <v>510360</v>
      </c>
      <c r="H7" s="26">
        <v>568887</v>
      </c>
      <c r="I7" s="24">
        <v>1200000</v>
      </c>
      <c r="J7" s="6">
        <v>1484000</v>
      </c>
      <c r="K7" s="25">
        <v>1573040</v>
      </c>
    </row>
    <row r="8" spans="1:11" ht="12.75">
      <c r="A8" s="22" t="s">
        <v>21</v>
      </c>
      <c r="B8" s="6">
        <v>123516650</v>
      </c>
      <c r="C8" s="6">
        <v>118211967</v>
      </c>
      <c r="D8" s="23">
        <v>-106382182</v>
      </c>
      <c r="E8" s="24">
        <v>121300350</v>
      </c>
      <c r="F8" s="6">
        <v>120976236</v>
      </c>
      <c r="G8" s="25">
        <v>120976236</v>
      </c>
      <c r="H8" s="26">
        <v>112989057</v>
      </c>
      <c r="I8" s="24">
        <v>133521000</v>
      </c>
      <c r="J8" s="6">
        <v>140373000</v>
      </c>
      <c r="K8" s="25">
        <v>149923000</v>
      </c>
    </row>
    <row r="9" spans="1:11" ht="12.75">
      <c r="A9" s="22" t="s">
        <v>22</v>
      </c>
      <c r="B9" s="6">
        <v>23493227</v>
      </c>
      <c r="C9" s="6">
        <v>59563691</v>
      </c>
      <c r="D9" s="23">
        <v>-26799032</v>
      </c>
      <c r="E9" s="24">
        <v>31746188</v>
      </c>
      <c r="F9" s="6">
        <v>35249994</v>
      </c>
      <c r="G9" s="25">
        <v>35249994</v>
      </c>
      <c r="H9" s="26">
        <v>25213497</v>
      </c>
      <c r="I9" s="24">
        <v>34186350</v>
      </c>
      <c r="J9" s="6">
        <v>33764030</v>
      </c>
      <c r="K9" s="25">
        <v>35825771</v>
      </c>
    </row>
    <row r="10" spans="1:11" ht="20.25">
      <c r="A10" s="27" t="s">
        <v>98</v>
      </c>
      <c r="B10" s="28">
        <f>SUM(B5:B9)</f>
        <v>317003842</v>
      </c>
      <c r="C10" s="29">
        <f aca="true" t="shared" si="0" ref="C10:K10">SUM(C5:C9)</f>
        <v>360335894</v>
      </c>
      <c r="D10" s="30">
        <f t="shared" si="0"/>
        <v>-297329021</v>
      </c>
      <c r="E10" s="28">
        <f t="shared" si="0"/>
        <v>346474713</v>
      </c>
      <c r="F10" s="29">
        <f t="shared" si="0"/>
        <v>329689964</v>
      </c>
      <c r="G10" s="31">
        <f t="shared" si="0"/>
        <v>329689964</v>
      </c>
      <c r="H10" s="32">
        <f t="shared" si="0"/>
        <v>270914673</v>
      </c>
      <c r="I10" s="28">
        <f t="shared" si="0"/>
        <v>386732347</v>
      </c>
      <c r="J10" s="29">
        <f t="shared" si="0"/>
        <v>431142338</v>
      </c>
      <c r="K10" s="31">
        <f t="shared" si="0"/>
        <v>458394399</v>
      </c>
    </row>
    <row r="11" spans="1:11" ht="12.75">
      <c r="A11" s="22" t="s">
        <v>23</v>
      </c>
      <c r="B11" s="6">
        <v>124547100</v>
      </c>
      <c r="C11" s="6">
        <v>133252212</v>
      </c>
      <c r="D11" s="23">
        <v>-124937968</v>
      </c>
      <c r="E11" s="24">
        <v>149697383</v>
      </c>
      <c r="F11" s="6">
        <v>152428902</v>
      </c>
      <c r="G11" s="25">
        <v>152428902</v>
      </c>
      <c r="H11" s="26">
        <v>106371493</v>
      </c>
      <c r="I11" s="24">
        <v>163859706</v>
      </c>
      <c r="J11" s="6">
        <v>158677106</v>
      </c>
      <c r="K11" s="25">
        <v>168197732</v>
      </c>
    </row>
    <row r="12" spans="1:11" ht="12.75">
      <c r="A12" s="22" t="s">
        <v>24</v>
      </c>
      <c r="B12" s="6">
        <v>7577390</v>
      </c>
      <c r="C12" s="6">
        <v>7480200</v>
      </c>
      <c r="D12" s="23">
        <v>-7745727</v>
      </c>
      <c r="E12" s="24">
        <v>8316668</v>
      </c>
      <c r="F12" s="6">
        <v>8736974</v>
      </c>
      <c r="G12" s="25">
        <v>8736974</v>
      </c>
      <c r="H12" s="26">
        <v>6485972</v>
      </c>
      <c r="I12" s="24">
        <v>9304876</v>
      </c>
      <c r="J12" s="6">
        <v>8815668</v>
      </c>
      <c r="K12" s="25">
        <v>9344608</v>
      </c>
    </row>
    <row r="13" spans="1:11" ht="12.75">
      <c r="A13" s="22" t="s">
        <v>99</v>
      </c>
      <c r="B13" s="6">
        <v>49537277</v>
      </c>
      <c r="C13" s="6">
        <v>50077150</v>
      </c>
      <c r="D13" s="23">
        <v>0</v>
      </c>
      <c r="E13" s="24">
        <v>64952400</v>
      </c>
      <c r="F13" s="6">
        <v>64952400</v>
      </c>
      <c r="G13" s="25">
        <v>64952400</v>
      </c>
      <c r="H13" s="26">
        <v>0</v>
      </c>
      <c r="I13" s="24">
        <v>71095600</v>
      </c>
      <c r="J13" s="6">
        <v>68849544</v>
      </c>
      <c r="K13" s="25">
        <v>72980517</v>
      </c>
    </row>
    <row r="14" spans="1:11" ht="12.75">
      <c r="A14" s="22" t="s">
        <v>25</v>
      </c>
      <c r="B14" s="6">
        <v>26004312</v>
      </c>
      <c r="C14" s="6">
        <v>27895393</v>
      </c>
      <c r="D14" s="23">
        <v>-3413822</v>
      </c>
      <c r="E14" s="24">
        <v>15007000</v>
      </c>
      <c r="F14" s="6">
        <v>5000000</v>
      </c>
      <c r="G14" s="25">
        <v>5000000</v>
      </c>
      <c r="H14" s="26">
        <v>4387219</v>
      </c>
      <c r="I14" s="24">
        <v>5325000</v>
      </c>
      <c r="J14" s="6">
        <v>15907420</v>
      </c>
      <c r="K14" s="25">
        <v>16861865</v>
      </c>
    </row>
    <row r="15" spans="1:11" ht="12.75">
      <c r="A15" s="22" t="s">
        <v>26</v>
      </c>
      <c r="B15" s="6">
        <v>112771883</v>
      </c>
      <c r="C15" s="6">
        <v>138999062</v>
      </c>
      <c r="D15" s="23">
        <v>-93961957</v>
      </c>
      <c r="E15" s="24">
        <v>127884000</v>
      </c>
      <c r="F15" s="6">
        <v>127883535</v>
      </c>
      <c r="G15" s="25">
        <v>127883535</v>
      </c>
      <c r="H15" s="26">
        <v>77429675</v>
      </c>
      <c r="I15" s="24">
        <v>133837965</v>
      </c>
      <c r="J15" s="6">
        <v>135566300</v>
      </c>
      <c r="K15" s="25">
        <v>143665178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2300000</v>
      </c>
      <c r="F16" s="6">
        <v>2300000</v>
      </c>
      <c r="G16" s="25">
        <v>2300000</v>
      </c>
      <c r="H16" s="26">
        <v>0</v>
      </c>
      <c r="I16" s="24">
        <v>2449500</v>
      </c>
      <c r="J16" s="6">
        <v>2438000</v>
      </c>
      <c r="K16" s="25">
        <v>2584280</v>
      </c>
    </row>
    <row r="17" spans="1:11" ht="12.75">
      <c r="A17" s="22" t="s">
        <v>27</v>
      </c>
      <c r="B17" s="6">
        <v>106551256</v>
      </c>
      <c r="C17" s="6">
        <v>128141147</v>
      </c>
      <c r="D17" s="23">
        <v>-27208875</v>
      </c>
      <c r="E17" s="24">
        <v>78542211</v>
      </c>
      <c r="F17" s="6">
        <v>93768011</v>
      </c>
      <c r="G17" s="25">
        <v>93768011</v>
      </c>
      <c r="H17" s="26">
        <v>19122141</v>
      </c>
      <c r="I17" s="24">
        <v>98371734</v>
      </c>
      <c r="J17" s="6">
        <v>93949039</v>
      </c>
      <c r="K17" s="25">
        <v>99033982</v>
      </c>
    </row>
    <row r="18" spans="1:11" ht="12.75">
      <c r="A18" s="33" t="s">
        <v>28</v>
      </c>
      <c r="B18" s="34">
        <f>SUM(B11:B17)</f>
        <v>426989218</v>
      </c>
      <c r="C18" s="35">
        <f aca="true" t="shared" si="1" ref="C18:K18">SUM(C11:C17)</f>
        <v>485845164</v>
      </c>
      <c r="D18" s="36">
        <f t="shared" si="1"/>
        <v>-257268349</v>
      </c>
      <c r="E18" s="34">
        <f t="shared" si="1"/>
        <v>446699662</v>
      </c>
      <c r="F18" s="35">
        <f t="shared" si="1"/>
        <v>455069822</v>
      </c>
      <c r="G18" s="37">
        <f t="shared" si="1"/>
        <v>455069822</v>
      </c>
      <c r="H18" s="38">
        <f t="shared" si="1"/>
        <v>213796500</v>
      </c>
      <c r="I18" s="34">
        <f t="shared" si="1"/>
        <v>484244381</v>
      </c>
      <c r="J18" s="35">
        <f t="shared" si="1"/>
        <v>484203077</v>
      </c>
      <c r="K18" s="37">
        <f t="shared" si="1"/>
        <v>512668162</v>
      </c>
    </row>
    <row r="19" spans="1:11" ht="12.75">
      <c r="A19" s="33" t="s">
        <v>29</v>
      </c>
      <c r="B19" s="39">
        <f>+B10-B18</f>
        <v>-109985376</v>
      </c>
      <c r="C19" s="40">
        <f aca="true" t="shared" si="2" ref="C19:K19">+C10-C18</f>
        <v>-125509270</v>
      </c>
      <c r="D19" s="41">
        <f t="shared" si="2"/>
        <v>-40060672</v>
      </c>
      <c r="E19" s="39">
        <f t="shared" si="2"/>
        <v>-100224949</v>
      </c>
      <c r="F19" s="40">
        <f t="shared" si="2"/>
        <v>-125379858</v>
      </c>
      <c r="G19" s="42">
        <f t="shared" si="2"/>
        <v>-125379858</v>
      </c>
      <c r="H19" s="43">
        <f t="shared" si="2"/>
        <v>57118173</v>
      </c>
      <c r="I19" s="39">
        <f t="shared" si="2"/>
        <v>-97512034</v>
      </c>
      <c r="J19" s="40">
        <f t="shared" si="2"/>
        <v>-53060739</v>
      </c>
      <c r="K19" s="42">
        <f t="shared" si="2"/>
        <v>-54273763</v>
      </c>
    </row>
    <row r="20" spans="1:11" ht="20.25">
      <c r="A20" s="44" t="s">
        <v>30</v>
      </c>
      <c r="B20" s="45">
        <v>40177892</v>
      </c>
      <c r="C20" s="46">
        <v>48698788</v>
      </c>
      <c r="D20" s="47">
        <v>-26769164</v>
      </c>
      <c r="E20" s="45">
        <v>30206300</v>
      </c>
      <c r="F20" s="46">
        <v>30206300</v>
      </c>
      <c r="G20" s="48">
        <v>30206300</v>
      </c>
      <c r="H20" s="49">
        <v>14010052</v>
      </c>
      <c r="I20" s="45">
        <v>34053000</v>
      </c>
      <c r="J20" s="46">
        <v>37808400</v>
      </c>
      <c r="K20" s="48">
        <v>40313544</v>
      </c>
    </row>
    <row r="21" spans="1:11" ht="12.75">
      <c r="A21" s="22" t="s">
        <v>100</v>
      </c>
      <c r="B21" s="50">
        <v>0</v>
      </c>
      <c r="C21" s="51">
        <v>0</v>
      </c>
      <c r="D21" s="52">
        <v>-1028928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101</v>
      </c>
      <c r="B22" s="56">
        <f>SUM(B19:B21)</f>
        <v>-69807484</v>
      </c>
      <c r="C22" s="57">
        <f aca="true" t="shared" si="3" ref="C22:K22">SUM(C19:C21)</f>
        <v>-76810482</v>
      </c>
      <c r="D22" s="58">
        <f t="shared" si="3"/>
        <v>-67858764</v>
      </c>
      <c r="E22" s="56">
        <f t="shared" si="3"/>
        <v>-70018649</v>
      </c>
      <c r="F22" s="57">
        <f t="shared" si="3"/>
        <v>-95173558</v>
      </c>
      <c r="G22" s="59">
        <f t="shared" si="3"/>
        <v>-95173558</v>
      </c>
      <c r="H22" s="60">
        <f t="shared" si="3"/>
        <v>71128225</v>
      </c>
      <c r="I22" s="56">
        <f t="shared" si="3"/>
        <v>-63459034</v>
      </c>
      <c r="J22" s="57">
        <f t="shared" si="3"/>
        <v>-15252339</v>
      </c>
      <c r="K22" s="59">
        <f t="shared" si="3"/>
        <v>-13960219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-69807484</v>
      </c>
      <c r="C24" s="40">
        <f aca="true" t="shared" si="4" ref="C24:K24">SUM(C22:C23)</f>
        <v>-76810482</v>
      </c>
      <c r="D24" s="41">
        <f t="shared" si="4"/>
        <v>-67858764</v>
      </c>
      <c r="E24" s="39">
        <f t="shared" si="4"/>
        <v>-70018649</v>
      </c>
      <c r="F24" s="40">
        <f t="shared" si="4"/>
        <v>-95173558</v>
      </c>
      <c r="G24" s="42">
        <f t="shared" si="4"/>
        <v>-95173558</v>
      </c>
      <c r="H24" s="43">
        <f t="shared" si="4"/>
        <v>71128225</v>
      </c>
      <c r="I24" s="39">
        <f t="shared" si="4"/>
        <v>-63459034</v>
      </c>
      <c r="J24" s="40">
        <f t="shared" si="4"/>
        <v>-15252339</v>
      </c>
      <c r="K24" s="42">
        <f t="shared" si="4"/>
        <v>-13960219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20027884</v>
      </c>
      <c r="C27" s="7">
        <v>23267323</v>
      </c>
      <c r="D27" s="69">
        <v>0</v>
      </c>
      <c r="E27" s="70">
        <v>31951650</v>
      </c>
      <c r="F27" s="7">
        <v>33160196</v>
      </c>
      <c r="G27" s="71">
        <v>33160196</v>
      </c>
      <c r="H27" s="72">
        <v>0</v>
      </c>
      <c r="I27" s="70">
        <v>34053000</v>
      </c>
      <c r="J27" s="7">
        <v>32119749</v>
      </c>
      <c r="K27" s="71">
        <v>34046934</v>
      </c>
    </row>
    <row r="28" spans="1:11" ht="12.75">
      <c r="A28" s="73" t="s">
        <v>34</v>
      </c>
      <c r="B28" s="6">
        <v>19822450</v>
      </c>
      <c r="C28" s="6">
        <v>22243492</v>
      </c>
      <c r="D28" s="23">
        <v>0</v>
      </c>
      <c r="E28" s="24">
        <v>28651650</v>
      </c>
      <c r="F28" s="6">
        <v>28651649</v>
      </c>
      <c r="G28" s="25">
        <v>28651649</v>
      </c>
      <c r="H28" s="26">
        <v>0</v>
      </c>
      <c r="I28" s="24">
        <v>34053000</v>
      </c>
      <c r="J28" s="6">
        <v>30370749</v>
      </c>
      <c r="K28" s="25">
        <v>32192994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205434</v>
      </c>
      <c r="C31" s="6">
        <v>1023831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20027884</v>
      </c>
      <c r="C32" s="7">
        <f aca="true" t="shared" si="5" ref="C32:K32">SUM(C28:C31)</f>
        <v>23267323</v>
      </c>
      <c r="D32" s="69">
        <f t="shared" si="5"/>
        <v>0</v>
      </c>
      <c r="E32" s="70">
        <f t="shared" si="5"/>
        <v>28651650</v>
      </c>
      <c r="F32" s="7">
        <f t="shared" si="5"/>
        <v>28651649</v>
      </c>
      <c r="G32" s="71">
        <f t="shared" si="5"/>
        <v>28651649</v>
      </c>
      <c r="H32" s="72">
        <f t="shared" si="5"/>
        <v>0</v>
      </c>
      <c r="I32" s="70">
        <f t="shared" si="5"/>
        <v>34053000</v>
      </c>
      <c r="J32" s="7">
        <f t="shared" si="5"/>
        <v>30370749</v>
      </c>
      <c r="K32" s="71">
        <f t="shared" si="5"/>
        <v>32192994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143056551</v>
      </c>
      <c r="C35" s="6">
        <v>129068097</v>
      </c>
      <c r="D35" s="23">
        <v>144629</v>
      </c>
      <c r="E35" s="24">
        <v>0</v>
      </c>
      <c r="F35" s="6">
        <v>41760146</v>
      </c>
      <c r="G35" s="25">
        <v>41760146</v>
      </c>
      <c r="H35" s="26">
        <v>222566984</v>
      </c>
      <c r="I35" s="24">
        <v>56800000</v>
      </c>
      <c r="J35" s="6">
        <v>56900000</v>
      </c>
      <c r="K35" s="25">
        <v>56900000</v>
      </c>
    </row>
    <row r="36" spans="1:11" ht="12.75">
      <c r="A36" s="22" t="s">
        <v>40</v>
      </c>
      <c r="B36" s="6">
        <v>1822474454</v>
      </c>
      <c r="C36" s="6">
        <v>1794696020</v>
      </c>
      <c r="D36" s="23">
        <v>0</v>
      </c>
      <c r="E36" s="24">
        <v>31951650</v>
      </c>
      <c r="F36" s="6">
        <v>-31839804</v>
      </c>
      <c r="G36" s="25">
        <v>-31839804</v>
      </c>
      <c r="H36" s="26">
        <v>1767309037</v>
      </c>
      <c r="I36" s="24">
        <v>-30947000</v>
      </c>
      <c r="J36" s="6">
        <v>-32880251</v>
      </c>
      <c r="K36" s="25">
        <v>-30953066</v>
      </c>
    </row>
    <row r="37" spans="1:11" ht="12.75">
      <c r="A37" s="22" t="s">
        <v>41</v>
      </c>
      <c r="B37" s="6">
        <v>318939492</v>
      </c>
      <c r="C37" s="6">
        <v>385851890</v>
      </c>
      <c r="D37" s="23">
        <v>42140057</v>
      </c>
      <c r="E37" s="24">
        <v>0</v>
      </c>
      <c r="F37" s="6">
        <v>12143959</v>
      </c>
      <c r="G37" s="25">
        <v>12143959</v>
      </c>
      <c r="H37" s="26">
        <v>390932857</v>
      </c>
      <c r="I37" s="24">
        <v>7000000</v>
      </c>
      <c r="J37" s="6">
        <v>5251000</v>
      </c>
      <c r="K37" s="25">
        <v>5146060</v>
      </c>
    </row>
    <row r="38" spans="1:11" ht="12.75">
      <c r="A38" s="22" t="s">
        <v>42</v>
      </c>
      <c r="B38" s="6">
        <v>61021696</v>
      </c>
      <c r="C38" s="6">
        <v>29152891</v>
      </c>
      <c r="D38" s="23">
        <v>0</v>
      </c>
      <c r="E38" s="24">
        <v>0</v>
      </c>
      <c r="F38" s="6">
        <v>2680000</v>
      </c>
      <c r="G38" s="25">
        <v>2680000</v>
      </c>
      <c r="H38" s="26">
        <v>32162213</v>
      </c>
      <c r="I38" s="24">
        <v>2700000</v>
      </c>
      <c r="J38" s="6">
        <v>2700000</v>
      </c>
      <c r="K38" s="25">
        <v>2700000</v>
      </c>
    </row>
    <row r="39" spans="1:11" ht="12.75">
      <c r="A39" s="22" t="s">
        <v>43</v>
      </c>
      <c r="B39" s="6">
        <v>1585569817</v>
      </c>
      <c r="C39" s="6">
        <v>1508759336</v>
      </c>
      <c r="D39" s="23">
        <v>-32525322</v>
      </c>
      <c r="E39" s="24">
        <v>101970299</v>
      </c>
      <c r="F39" s="6">
        <v>90269941</v>
      </c>
      <c r="G39" s="25">
        <v>90269941</v>
      </c>
      <c r="H39" s="26">
        <v>1495652655</v>
      </c>
      <c r="I39" s="24">
        <v>79612028</v>
      </c>
      <c r="J39" s="6">
        <v>31321089</v>
      </c>
      <c r="K39" s="25">
        <v>32061095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38442576</v>
      </c>
      <c r="C42" s="6">
        <v>30839415</v>
      </c>
      <c r="D42" s="23">
        <v>257268349</v>
      </c>
      <c r="E42" s="24">
        <v>-344247262</v>
      </c>
      <c r="F42" s="6">
        <v>-340117422</v>
      </c>
      <c r="G42" s="25">
        <v>-340117422</v>
      </c>
      <c r="H42" s="26">
        <v>-213796500</v>
      </c>
      <c r="I42" s="24">
        <v>-359898781</v>
      </c>
      <c r="J42" s="6">
        <v>-375603533</v>
      </c>
      <c r="K42" s="25">
        <v>-397552645</v>
      </c>
    </row>
    <row r="43" spans="1:11" ht="12.75">
      <c r="A43" s="22" t="s">
        <v>46</v>
      </c>
      <c r="B43" s="6">
        <v>-30138787</v>
      </c>
      <c r="C43" s="6">
        <v>-23268515</v>
      </c>
      <c r="D43" s="23">
        <v>0</v>
      </c>
      <c r="E43" s="24">
        <v>0</v>
      </c>
      <c r="F43" s="6">
        <v>0</v>
      </c>
      <c r="G43" s="25">
        <v>0</v>
      </c>
      <c r="H43" s="26">
        <v>-111717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-12000000</v>
      </c>
      <c r="C44" s="6">
        <v>-10480546</v>
      </c>
      <c r="D44" s="23">
        <v>42140057</v>
      </c>
      <c r="E44" s="24">
        <v>-42140057</v>
      </c>
      <c r="F44" s="6">
        <v>67890</v>
      </c>
      <c r="G44" s="25">
        <v>67890</v>
      </c>
      <c r="H44" s="26">
        <v>-63770842</v>
      </c>
      <c r="I44" s="24">
        <v>0</v>
      </c>
      <c r="J44" s="6">
        <v>-1749000</v>
      </c>
      <c r="K44" s="25">
        <v>-104940</v>
      </c>
    </row>
    <row r="45" spans="1:11" ht="12.75">
      <c r="A45" s="33" t="s">
        <v>48</v>
      </c>
      <c r="B45" s="7">
        <v>11180373</v>
      </c>
      <c r="C45" s="7">
        <v>8270727</v>
      </c>
      <c r="D45" s="69">
        <v>299408406</v>
      </c>
      <c r="E45" s="70">
        <v>-386387319</v>
      </c>
      <c r="F45" s="7">
        <v>-340049532</v>
      </c>
      <c r="G45" s="71">
        <v>-340049532</v>
      </c>
      <c r="H45" s="72">
        <v>-275826831</v>
      </c>
      <c r="I45" s="70">
        <v>-359898781</v>
      </c>
      <c r="J45" s="7">
        <v>-377352533</v>
      </c>
      <c r="K45" s="71">
        <v>-397657585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11180373</v>
      </c>
      <c r="C48" s="6">
        <v>8270644</v>
      </c>
      <c r="D48" s="23">
        <v>0</v>
      </c>
      <c r="E48" s="24">
        <v>0</v>
      </c>
      <c r="F48" s="6">
        <v>0</v>
      </c>
      <c r="G48" s="25">
        <v>0</v>
      </c>
      <c r="H48" s="26">
        <v>37743090</v>
      </c>
      <c r="I48" s="24">
        <v>0</v>
      </c>
      <c r="J48" s="6">
        <v>0</v>
      </c>
      <c r="K48" s="25">
        <v>0</v>
      </c>
    </row>
    <row r="49" spans="1:11" ht="12.75">
      <c r="A49" s="22" t="s">
        <v>51</v>
      </c>
      <c r="B49" s="6">
        <f>+B75</f>
        <v>237982682.51342613</v>
      </c>
      <c r="C49" s="6">
        <f aca="true" t="shared" si="6" ref="C49:K49">+C75</f>
        <v>327238244.4614483</v>
      </c>
      <c r="D49" s="23">
        <f t="shared" si="6"/>
        <v>0</v>
      </c>
      <c r="E49" s="24">
        <f t="shared" si="6"/>
        <v>0</v>
      </c>
      <c r="F49" s="6">
        <f t="shared" si="6"/>
        <v>12076069</v>
      </c>
      <c r="G49" s="25">
        <f t="shared" si="6"/>
        <v>12076069</v>
      </c>
      <c r="H49" s="26">
        <f t="shared" si="6"/>
        <v>454635809</v>
      </c>
      <c r="I49" s="24">
        <f t="shared" si="6"/>
        <v>7000000</v>
      </c>
      <c r="J49" s="6">
        <f t="shared" si="6"/>
        <v>7000000</v>
      </c>
      <c r="K49" s="25">
        <f t="shared" si="6"/>
        <v>7000000</v>
      </c>
    </row>
    <row r="50" spans="1:11" ht="12.75">
      <c r="A50" s="33" t="s">
        <v>52</v>
      </c>
      <c r="B50" s="7">
        <f>+B48-B49</f>
        <v>-226802309.51342613</v>
      </c>
      <c r="C50" s="7">
        <f aca="true" t="shared" si="7" ref="C50:K50">+C48-C49</f>
        <v>-318967600.4614483</v>
      </c>
      <c r="D50" s="69">
        <f t="shared" si="7"/>
        <v>0</v>
      </c>
      <c r="E50" s="70">
        <f t="shared" si="7"/>
        <v>0</v>
      </c>
      <c r="F50" s="7">
        <f t="shared" si="7"/>
        <v>-12076069</v>
      </c>
      <c r="G50" s="71">
        <f t="shared" si="7"/>
        <v>-12076069</v>
      </c>
      <c r="H50" s="72">
        <f t="shared" si="7"/>
        <v>-416892719</v>
      </c>
      <c r="I50" s="70">
        <f t="shared" si="7"/>
        <v>-7000000</v>
      </c>
      <c r="J50" s="7">
        <f t="shared" si="7"/>
        <v>-7000000</v>
      </c>
      <c r="K50" s="71">
        <f t="shared" si="7"/>
        <v>-7000000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1822353822</v>
      </c>
      <c r="C53" s="6">
        <v>1794574630</v>
      </c>
      <c r="D53" s="23">
        <v>0</v>
      </c>
      <c r="E53" s="24">
        <v>0</v>
      </c>
      <c r="F53" s="6">
        <v>-65000000</v>
      </c>
      <c r="G53" s="25">
        <v>-65000000</v>
      </c>
      <c r="H53" s="26">
        <v>1767197320</v>
      </c>
      <c r="I53" s="24">
        <v>-65000000</v>
      </c>
      <c r="J53" s="6">
        <v>-65000000</v>
      </c>
      <c r="K53" s="25">
        <v>-65000000</v>
      </c>
    </row>
    <row r="54" spans="1:11" ht="12.75">
      <c r="A54" s="22" t="s">
        <v>55</v>
      </c>
      <c r="B54" s="6">
        <v>49537277</v>
      </c>
      <c r="C54" s="6">
        <v>50077150</v>
      </c>
      <c r="D54" s="23">
        <v>0</v>
      </c>
      <c r="E54" s="24">
        <v>64952400</v>
      </c>
      <c r="F54" s="6">
        <v>64952400</v>
      </c>
      <c r="G54" s="25">
        <v>64952400</v>
      </c>
      <c r="H54" s="26">
        <v>0</v>
      </c>
      <c r="I54" s="24">
        <v>71095600</v>
      </c>
      <c r="J54" s="6">
        <v>68849544</v>
      </c>
      <c r="K54" s="25">
        <v>72980517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1431193</v>
      </c>
      <c r="F55" s="6">
        <v>1368141</v>
      </c>
      <c r="G55" s="25">
        <v>1368141</v>
      </c>
      <c r="H55" s="26">
        <v>0</v>
      </c>
      <c r="I55" s="24">
        <v>0</v>
      </c>
      <c r="J55" s="6">
        <v>1517065</v>
      </c>
      <c r="K55" s="25">
        <v>1608089</v>
      </c>
    </row>
    <row r="56" spans="1:11" ht="12.75">
      <c r="A56" s="22" t="s">
        <v>57</v>
      </c>
      <c r="B56" s="6">
        <v>7616182</v>
      </c>
      <c r="C56" s="6">
        <v>25268961</v>
      </c>
      <c r="D56" s="23">
        <v>-41486738</v>
      </c>
      <c r="E56" s="24">
        <v>223211227</v>
      </c>
      <c r="F56" s="6">
        <v>225944729</v>
      </c>
      <c r="G56" s="25">
        <v>225944729</v>
      </c>
      <c r="H56" s="26">
        <v>115213039</v>
      </c>
      <c r="I56" s="24">
        <v>236195129</v>
      </c>
      <c r="J56" s="6">
        <v>237791781</v>
      </c>
      <c r="K56" s="25">
        <v>251606286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0.507836796988581</v>
      </c>
      <c r="C70" s="5">
        <f aca="true" t="shared" si="8" ref="C70:K70">IF(ISERROR(C71/C72),0,(C71/C72))</f>
        <v>0.4620145029022998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104</v>
      </c>
      <c r="B71" s="2">
        <f>+B83</f>
        <v>87579557</v>
      </c>
      <c r="C71" s="2">
        <f aca="true" t="shared" si="9" ref="C71:K71">+C83</f>
        <v>100072321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105</v>
      </c>
      <c r="B72" s="2">
        <f>+B77</f>
        <v>172456107</v>
      </c>
      <c r="C72" s="2">
        <f aca="true" t="shared" si="10" ref="C72:K72">+C77</f>
        <v>216599956</v>
      </c>
      <c r="D72" s="2">
        <f t="shared" si="10"/>
        <v>-168514643</v>
      </c>
      <c r="E72" s="2">
        <f t="shared" si="10"/>
        <v>198769363</v>
      </c>
      <c r="F72" s="2">
        <f t="shared" si="10"/>
        <v>179725800</v>
      </c>
      <c r="G72" s="2">
        <f t="shared" si="10"/>
        <v>179725800</v>
      </c>
      <c r="H72" s="2">
        <f t="shared" si="10"/>
        <v>136239582</v>
      </c>
      <c r="I72" s="2">
        <f t="shared" si="10"/>
        <v>225505347</v>
      </c>
      <c r="J72" s="2">
        <f t="shared" si="10"/>
        <v>262780038</v>
      </c>
      <c r="K72" s="2">
        <f t="shared" si="10"/>
        <v>278802741</v>
      </c>
    </row>
    <row r="73" spans="1:11" ht="12.75" hidden="1">
      <c r="A73" s="2" t="s">
        <v>106</v>
      </c>
      <c r="B73" s="2">
        <f>+B74</f>
        <v>-48422259.5</v>
      </c>
      <c r="C73" s="2">
        <f aca="true" t="shared" si="11" ref="C73:K73">+(C78+C80+C81+C82)-(B78+B80+B81+B82)</f>
        <v>-10438003</v>
      </c>
      <c r="D73" s="2">
        <f t="shared" si="11"/>
        <v>-119171771</v>
      </c>
      <c r="E73" s="2">
        <f t="shared" si="11"/>
        <v>0</v>
      </c>
      <c r="F73" s="2">
        <f>+(F78+F80+F81+F82)-(D78+D80+D81+D82)</f>
        <v>41241320</v>
      </c>
      <c r="G73" s="2">
        <f>+(G78+G80+G81+G82)-(D78+D80+D81+D82)</f>
        <v>41241320</v>
      </c>
      <c r="H73" s="2">
        <f>+(H78+H80+H81+H82)-(D78+D80+D81+D82)</f>
        <v>183753089</v>
      </c>
      <c r="I73" s="2">
        <f>+(I78+I80+I81+I82)-(E78+E80+E81+E82)</f>
        <v>57000000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107</v>
      </c>
      <c r="B74" s="2">
        <f>+TREND(C74:E74)</f>
        <v>-48422259.5</v>
      </c>
      <c r="C74" s="2">
        <f>+C73</f>
        <v>-10438003</v>
      </c>
      <c r="D74" s="2">
        <f aca="true" t="shared" si="12" ref="D74:K74">+D73</f>
        <v>-119171771</v>
      </c>
      <c r="E74" s="2">
        <f t="shared" si="12"/>
        <v>0</v>
      </c>
      <c r="F74" s="2">
        <f t="shared" si="12"/>
        <v>41241320</v>
      </c>
      <c r="G74" s="2">
        <f t="shared" si="12"/>
        <v>41241320</v>
      </c>
      <c r="H74" s="2">
        <f t="shared" si="12"/>
        <v>183753089</v>
      </c>
      <c r="I74" s="2">
        <f t="shared" si="12"/>
        <v>57000000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108</v>
      </c>
      <c r="B75" s="2">
        <f>+B84-(((B80+B81+B78)*B70)-B79)</f>
        <v>237982682.51342613</v>
      </c>
      <c r="C75" s="2">
        <f aca="true" t="shared" si="13" ref="C75:K75">+C84-(((C80+C81+C78)*C70)-C79)</f>
        <v>327238244.4614483</v>
      </c>
      <c r="D75" s="2">
        <f t="shared" si="13"/>
        <v>0</v>
      </c>
      <c r="E75" s="2">
        <f t="shared" si="13"/>
        <v>0</v>
      </c>
      <c r="F75" s="2">
        <f t="shared" si="13"/>
        <v>12076069</v>
      </c>
      <c r="G75" s="2">
        <f t="shared" si="13"/>
        <v>12076069</v>
      </c>
      <c r="H75" s="2">
        <f t="shared" si="13"/>
        <v>454635809</v>
      </c>
      <c r="I75" s="2">
        <f t="shared" si="13"/>
        <v>7000000</v>
      </c>
      <c r="J75" s="2">
        <f t="shared" si="13"/>
        <v>7000000</v>
      </c>
      <c r="K75" s="2">
        <f t="shared" si="13"/>
        <v>7000000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172456107</v>
      </c>
      <c r="C77" s="3">
        <v>216599956</v>
      </c>
      <c r="D77" s="3">
        <v>-168514643</v>
      </c>
      <c r="E77" s="3">
        <v>198769363</v>
      </c>
      <c r="F77" s="3">
        <v>179725800</v>
      </c>
      <c r="G77" s="3">
        <v>179725800</v>
      </c>
      <c r="H77" s="3">
        <v>136239582</v>
      </c>
      <c r="I77" s="3">
        <v>225505347</v>
      </c>
      <c r="J77" s="3">
        <v>262780038</v>
      </c>
      <c r="K77" s="3">
        <v>278802741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303803295</v>
      </c>
      <c r="C79" s="3">
        <v>382297331</v>
      </c>
      <c r="D79" s="3">
        <v>0</v>
      </c>
      <c r="E79" s="3">
        <v>0</v>
      </c>
      <c r="F79" s="3">
        <v>12076069</v>
      </c>
      <c r="G79" s="3">
        <v>12076069</v>
      </c>
      <c r="H79" s="3">
        <v>454635809</v>
      </c>
      <c r="I79" s="3">
        <v>7000000</v>
      </c>
      <c r="J79" s="3">
        <v>7000000</v>
      </c>
      <c r="K79" s="3">
        <v>7000000</v>
      </c>
    </row>
    <row r="80" spans="1:11" ht="13.5" hidden="1">
      <c r="A80" s="1" t="s">
        <v>69</v>
      </c>
      <c r="B80" s="3">
        <v>112012917</v>
      </c>
      <c r="C80" s="3">
        <v>78225678</v>
      </c>
      <c r="D80" s="3">
        <v>0</v>
      </c>
      <c r="E80" s="3">
        <v>0</v>
      </c>
      <c r="F80" s="3">
        <v>44850252</v>
      </c>
      <c r="G80" s="3">
        <v>44850252</v>
      </c>
      <c r="H80" s="3">
        <v>126474224</v>
      </c>
      <c r="I80" s="3">
        <v>65000000</v>
      </c>
      <c r="J80" s="3">
        <v>65000000</v>
      </c>
      <c r="K80" s="3">
        <v>65000000</v>
      </c>
    </row>
    <row r="81" spans="1:11" ht="13.5" hidden="1">
      <c r="A81" s="1" t="s">
        <v>70</v>
      </c>
      <c r="B81" s="3">
        <v>17596857</v>
      </c>
      <c r="C81" s="3">
        <v>40946093</v>
      </c>
      <c r="D81" s="3">
        <v>0</v>
      </c>
      <c r="E81" s="3">
        <v>0</v>
      </c>
      <c r="F81" s="3">
        <v>-3608932</v>
      </c>
      <c r="G81" s="3">
        <v>-3608932</v>
      </c>
      <c r="H81" s="3">
        <v>57278865</v>
      </c>
      <c r="I81" s="3">
        <v>-8000000</v>
      </c>
      <c r="J81" s="3">
        <v>-8000000</v>
      </c>
      <c r="K81" s="3">
        <v>-8000000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87579557</v>
      </c>
      <c r="C83" s="3">
        <v>100072321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2.75">
      <c r="A7" s="22" t="s">
        <v>20</v>
      </c>
      <c r="B7" s="6">
        <v>5175886</v>
      </c>
      <c r="C7" s="6">
        <v>6239814</v>
      </c>
      <c r="D7" s="23">
        <v>-621250</v>
      </c>
      <c r="E7" s="24">
        <v>2850000</v>
      </c>
      <c r="F7" s="6">
        <v>3200000</v>
      </c>
      <c r="G7" s="25">
        <v>3200000</v>
      </c>
      <c r="H7" s="26">
        <v>8600805</v>
      </c>
      <c r="I7" s="24">
        <v>2850000</v>
      </c>
      <c r="J7" s="6">
        <v>2800000</v>
      </c>
      <c r="K7" s="25">
        <v>2800000</v>
      </c>
    </row>
    <row r="8" spans="1:11" ht="12.75">
      <c r="A8" s="22" t="s">
        <v>21</v>
      </c>
      <c r="B8" s="6">
        <v>115630888</v>
      </c>
      <c r="C8" s="6">
        <v>116327673</v>
      </c>
      <c r="D8" s="23">
        <v>1304000</v>
      </c>
      <c r="E8" s="24">
        <v>35706000</v>
      </c>
      <c r="F8" s="6">
        <v>35906000</v>
      </c>
      <c r="G8" s="25">
        <v>35906000</v>
      </c>
      <c r="H8" s="26">
        <v>35741969</v>
      </c>
      <c r="I8" s="24">
        <v>37706970</v>
      </c>
      <c r="J8" s="6">
        <v>38105739</v>
      </c>
      <c r="K8" s="25">
        <v>39605776</v>
      </c>
    </row>
    <row r="9" spans="1:11" ht="12.75">
      <c r="A9" s="22" t="s">
        <v>22</v>
      </c>
      <c r="B9" s="6">
        <v>1588364</v>
      </c>
      <c r="C9" s="6">
        <v>2187415</v>
      </c>
      <c r="D9" s="23">
        <v>2612430</v>
      </c>
      <c r="E9" s="24">
        <v>87873000</v>
      </c>
      <c r="F9" s="6">
        <v>88108000</v>
      </c>
      <c r="G9" s="25">
        <v>88108000</v>
      </c>
      <c r="H9" s="26">
        <v>88608865</v>
      </c>
      <c r="I9" s="24">
        <v>93058030</v>
      </c>
      <c r="J9" s="6">
        <v>96486261</v>
      </c>
      <c r="K9" s="25">
        <v>100385224</v>
      </c>
    </row>
    <row r="10" spans="1:11" ht="20.25">
      <c r="A10" s="27" t="s">
        <v>98</v>
      </c>
      <c r="B10" s="28">
        <f>SUM(B5:B9)</f>
        <v>122395138</v>
      </c>
      <c r="C10" s="29">
        <f aca="true" t="shared" si="0" ref="C10:K10">SUM(C5:C9)</f>
        <v>124754902</v>
      </c>
      <c r="D10" s="30">
        <f t="shared" si="0"/>
        <v>3295180</v>
      </c>
      <c r="E10" s="28">
        <f t="shared" si="0"/>
        <v>126429000</v>
      </c>
      <c r="F10" s="29">
        <f t="shared" si="0"/>
        <v>127214000</v>
      </c>
      <c r="G10" s="31">
        <f t="shared" si="0"/>
        <v>127214000</v>
      </c>
      <c r="H10" s="32">
        <f t="shared" si="0"/>
        <v>132951639</v>
      </c>
      <c r="I10" s="28">
        <f t="shared" si="0"/>
        <v>133615000</v>
      </c>
      <c r="J10" s="29">
        <f t="shared" si="0"/>
        <v>137392000</v>
      </c>
      <c r="K10" s="31">
        <f t="shared" si="0"/>
        <v>142791000</v>
      </c>
    </row>
    <row r="11" spans="1:11" ht="12.75">
      <c r="A11" s="22" t="s">
        <v>23</v>
      </c>
      <c r="B11" s="6">
        <v>66029890</v>
      </c>
      <c r="C11" s="6">
        <v>62845553</v>
      </c>
      <c r="D11" s="23">
        <v>1765615</v>
      </c>
      <c r="E11" s="24">
        <v>83176736</v>
      </c>
      <c r="F11" s="6">
        <v>83296879</v>
      </c>
      <c r="G11" s="25">
        <v>83296879</v>
      </c>
      <c r="H11" s="26">
        <v>72508692</v>
      </c>
      <c r="I11" s="24">
        <v>89109554</v>
      </c>
      <c r="J11" s="6">
        <v>92467983</v>
      </c>
      <c r="K11" s="25">
        <v>93626538</v>
      </c>
    </row>
    <row r="12" spans="1:11" ht="12.75">
      <c r="A12" s="22" t="s">
        <v>24</v>
      </c>
      <c r="B12" s="6">
        <v>9041677</v>
      </c>
      <c r="C12" s="6">
        <v>8008411</v>
      </c>
      <c r="D12" s="23">
        <v>5731</v>
      </c>
      <c r="E12" s="24">
        <v>8608643</v>
      </c>
      <c r="F12" s="6">
        <v>9282270</v>
      </c>
      <c r="G12" s="25">
        <v>9282270</v>
      </c>
      <c r="H12" s="26">
        <v>9008174</v>
      </c>
      <c r="I12" s="24">
        <v>9704385</v>
      </c>
      <c r="J12" s="6">
        <v>10092558</v>
      </c>
      <c r="K12" s="25">
        <v>10395336</v>
      </c>
    </row>
    <row r="13" spans="1:11" ht="12.75">
      <c r="A13" s="22" t="s">
        <v>99</v>
      </c>
      <c r="B13" s="6">
        <v>4394788</v>
      </c>
      <c r="C13" s="6">
        <v>3137972</v>
      </c>
      <c r="D13" s="23">
        <v>3286709</v>
      </c>
      <c r="E13" s="24">
        <v>5201089</v>
      </c>
      <c r="F13" s="6">
        <v>5201089</v>
      </c>
      <c r="G13" s="25">
        <v>5201089</v>
      </c>
      <c r="H13" s="26">
        <v>4015044</v>
      </c>
      <c r="I13" s="24">
        <v>5500433</v>
      </c>
      <c r="J13" s="6">
        <v>5526068</v>
      </c>
      <c r="K13" s="25">
        <v>5627666</v>
      </c>
    </row>
    <row r="14" spans="1:11" ht="12.75">
      <c r="A14" s="22" t="s">
        <v>25</v>
      </c>
      <c r="B14" s="6">
        <v>3552364</v>
      </c>
      <c r="C14" s="6">
        <v>1484874</v>
      </c>
      <c r="D14" s="23">
        <v>309847</v>
      </c>
      <c r="E14" s="24">
        <v>762707</v>
      </c>
      <c r="F14" s="6">
        <v>762707</v>
      </c>
      <c r="G14" s="25">
        <v>762707</v>
      </c>
      <c r="H14" s="26">
        <v>766745</v>
      </c>
      <c r="I14" s="24">
        <v>617000</v>
      </c>
      <c r="J14" s="6">
        <v>635510</v>
      </c>
      <c r="K14" s="25">
        <v>641680</v>
      </c>
    </row>
    <row r="15" spans="1:11" ht="12.75">
      <c r="A15" s="22" t="s">
        <v>26</v>
      </c>
      <c r="B15" s="6">
        <v>0</v>
      </c>
      <c r="C15" s="6">
        <v>24000</v>
      </c>
      <c r="D15" s="23">
        <v>0</v>
      </c>
      <c r="E15" s="24">
        <v>665601</v>
      </c>
      <c r="F15" s="6">
        <v>1044325</v>
      </c>
      <c r="G15" s="25">
        <v>1044325</v>
      </c>
      <c r="H15" s="26">
        <v>1026710</v>
      </c>
      <c r="I15" s="24">
        <v>1507948</v>
      </c>
      <c r="J15" s="6">
        <v>1568266</v>
      </c>
      <c r="K15" s="25">
        <v>1615313</v>
      </c>
    </row>
    <row r="16" spans="1:11" ht="12.75">
      <c r="A16" s="22" t="s">
        <v>21</v>
      </c>
      <c r="B16" s="6">
        <v>4474027</v>
      </c>
      <c r="C16" s="6">
        <v>6847000</v>
      </c>
      <c r="D16" s="23">
        <v>208704</v>
      </c>
      <c r="E16" s="24">
        <v>13331697</v>
      </c>
      <c r="F16" s="6">
        <v>39024587</v>
      </c>
      <c r="G16" s="25">
        <v>39024587</v>
      </c>
      <c r="H16" s="26">
        <v>15010127</v>
      </c>
      <c r="I16" s="24">
        <v>9516725</v>
      </c>
      <c r="J16" s="6">
        <v>9112874</v>
      </c>
      <c r="K16" s="25">
        <v>9194930</v>
      </c>
    </row>
    <row r="17" spans="1:11" ht="12.75">
      <c r="A17" s="22" t="s">
        <v>27</v>
      </c>
      <c r="B17" s="6">
        <v>33120297</v>
      </c>
      <c r="C17" s="6">
        <v>34912375</v>
      </c>
      <c r="D17" s="23">
        <v>4681884</v>
      </c>
      <c r="E17" s="24">
        <v>25033398</v>
      </c>
      <c r="F17" s="6">
        <v>27924634</v>
      </c>
      <c r="G17" s="25">
        <v>27924634</v>
      </c>
      <c r="H17" s="26">
        <v>24785129</v>
      </c>
      <c r="I17" s="24">
        <v>27158319</v>
      </c>
      <c r="J17" s="6">
        <v>27301928</v>
      </c>
      <c r="K17" s="25">
        <v>28179184</v>
      </c>
    </row>
    <row r="18" spans="1:11" ht="12.75">
      <c r="A18" s="33" t="s">
        <v>28</v>
      </c>
      <c r="B18" s="34">
        <f>SUM(B11:B17)</f>
        <v>120613043</v>
      </c>
      <c r="C18" s="35">
        <f aca="true" t="shared" si="1" ref="C18:K18">SUM(C11:C17)</f>
        <v>117260185</v>
      </c>
      <c r="D18" s="36">
        <f t="shared" si="1"/>
        <v>10258490</v>
      </c>
      <c r="E18" s="34">
        <f t="shared" si="1"/>
        <v>136779871</v>
      </c>
      <c r="F18" s="35">
        <f t="shared" si="1"/>
        <v>166536491</v>
      </c>
      <c r="G18" s="37">
        <f t="shared" si="1"/>
        <v>166536491</v>
      </c>
      <c r="H18" s="38">
        <f t="shared" si="1"/>
        <v>127120621</v>
      </c>
      <c r="I18" s="34">
        <f t="shared" si="1"/>
        <v>143114364</v>
      </c>
      <c r="J18" s="35">
        <f t="shared" si="1"/>
        <v>146705187</v>
      </c>
      <c r="K18" s="37">
        <f t="shared" si="1"/>
        <v>149280647</v>
      </c>
    </row>
    <row r="19" spans="1:11" ht="12.75">
      <c r="A19" s="33" t="s">
        <v>29</v>
      </c>
      <c r="B19" s="39">
        <f>+B10-B18</f>
        <v>1782095</v>
      </c>
      <c r="C19" s="40">
        <f aca="true" t="shared" si="2" ref="C19:K19">+C10-C18</f>
        <v>7494717</v>
      </c>
      <c r="D19" s="41">
        <f t="shared" si="2"/>
        <v>-6963310</v>
      </c>
      <c r="E19" s="39">
        <f t="shared" si="2"/>
        <v>-10350871</v>
      </c>
      <c r="F19" s="40">
        <f t="shared" si="2"/>
        <v>-39322491</v>
      </c>
      <c r="G19" s="42">
        <f t="shared" si="2"/>
        <v>-39322491</v>
      </c>
      <c r="H19" s="43">
        <f t="shared" si="2"/>
        <v>5831018</v>
      </c>
      <c r="I19" s="39">
        <f t="shared" si="2"/>
        <v>-9499364</v>
      </c>
      <c r="J19" s="40">
        <f t="shared" si="2"/>
        <v>-9313187</v>
      </c>
      <c r="K19" s="42">
        <f t="shared" si="2"/>
        <v>-6489647</v>
      </c>
    </row>
    <row r="20" spans="1:11" ht="20.25">
      <c r="A20" s="44" t="s">
        <v>30</v>
      </c>
      <c r="B20" s="45">
        <v>0</v>
      </c>
      <c r="C20" s="46">
        <v>0</v>
      </c>
      <c r="D20" s="47">
        <v>343000</v>
      </c>
      <c r="E20" s="45">
        <v>2281000</v>
      </c>
      <c r="F20" s="46">
        <v>26300000</v>
      </c>
      <c r="G20" s="48">
        <v>26300000</v>
      </c>
      <c r="H20" s="49">
        <v>6900098</v>
      </c>
      <c r="I20" s="45">
        <v>2417000</v>
      </c>
      <c r="J20" s="46">
        <v>2555000</v>
      </c>
      <c r="K20" s="48">
        <v>2696000</v>
      </c>
    </row>
    <row r="21" spans="1:11" ht="12.75">
      <c r="A21" s="22" t="s">
        <v>100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101</v>
      </c>
      <c r="B22" s="56">
        <f>SUM(B19:B21)</f>
        <v>1782095</v>
      </c>
      <c r="C22" s="57">
        <f aca="true" t="shared" si="3" ref="C22:K22">SUM(C19:C21)</f>
        <v>7494717</v>
      </c>
      <c r="D22" s="58">
        <f t="shared" si="3"/>
        <v>-6620310</v>
      </c>
      <c r="E22" s="56">
        <f t="shared" si="3"/>
        <v>-8069871</v>
      </c>
      <c r="F22" s="57">
        <f t="shared" si="3"/>
        <v>-13022491</v>
      </c>
      <c r="G22" s="59">
        <f t="shared" si="3"/>
        <v>-13022491</v>
      </c>
      <c r="H22" s="60">
        <f t="shared" si="3"/>
        <v>12731116</v>
      </c>
      <c r="I22" s="56">
        <f t="shared" si="3"/>
        <v>-7082364</v>
      </c>
      <c r="J22" s="57">
        <f t="shared" si="3"/>
        <v>-6758187</v>
      </c>
      <c r="K22" s="59">
        <f t="shared" si="3"/>
        <v>-3793647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1782095</v>
      </c>
      <c r="C24" s="40">
        <f aca="true" t="shared" si="4" ref="C24:K24">SUM(C22:C23)</f>
        <v>7494717</v>
      </c>
      <c r="D24" s="41">
        <f t="shared" si="4"/>
        <v>-6620310</v>
      </c>
      <c r="E24" s="39">
        <f t="shared" si="4"/>
        <v>-8069871</v>
      </c>
      <c r="F24" s="40">
        <f t="shared" si="4"/>
        <v>-13022491</v>
      </c>
      <c r="G24" s="42">
        <f t="shared" si="4"/>
        <v>-13022491</v>
      </c>
      <c r="H24" s="43">
        <f t="shared" si="4"/>
        <v>12731116</v>
      </c>
      <c r="I24" s="39">
        <f t="shared" si="4"/>
        <v>-7082364</v>
      </c>
      <c r="J24" s="40">
        <f t="shared" si="4"/>
        <v>-6758187</v>
      </c>
      <c r="K24" s="42">
        <f t="shared" si="4"/>
        <v>-3793647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757556</v>
      </c>
      <c r="C27" s="7">
        <v>1378878</v>
      </c>
      <c r="D27" s="69">
        <v>741753</v>
      </c>
      <c r="E27" s="70">
        <v>4745000</v>
      </c>
      <c r="F27" s="7">
        <v>4995000</v>
      </c>
      <c r="G27" s="71">
        <v>4995000</v>
      </c>
      <c r="H27" s="72">
        <v>2323312</v>
      </c>
      <c r="I27" s="70">
        <v>16300000</v>
      </c>
      <c r="J27" s="7">
        <v>1700000</v>
      </c>
      <c r="K27" s="71">
        <v>1550000</v>
      </c>
    </row>
    <row r="28" spans="1:11" ht="12.75">
      <c r="A28" s="73" t="s">
        <v>34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757556</v>
      </c>
      <c r="C31" s="6">
        <v>1378878</v>
      </c>
      <c r="D31" s="23">
        <v>724851</v>
      </c>
      <c r="E31" s="24">
        <v>4745000</v>
      </c>
      <c r="F31" s="6">
        <v>4995000</v>
      </c>
      <c r="G31" s="25">
        <v>4995000</v>
      </c>
      <c r="H31" s="26">
        <v>2596776</v>
      </c>
      <c r="I31" s="24">
        <v>16300000</v>
      </c>
      <c r="J31" s="6">
        <v>1700000</v>
      </c>
      <c r="K31" s="25">
        <v>1550000</v>
      </c>
    </row>
    <row r="32" spans="1:11" ht="12.75">
      <c r="A32" s="33" t="s">
        <v>37</v>
      </c>
      <c r="B32" s="7">
        <f>SUM(B28:B31)</f>
        <v>757556</v>
      </c>
      <c r="C32" s="7">
        <f aca="true" t="shared" si="5" ref="C32:K32">SUM(C28:C31)</f>
        <v>1378878</v>
      </c>
      <c r="D32" s="69">
        <f t="shared" si="5"/>
        <v>724851</v>
      </c>
      <c r="E32" s="70">
        <f t="shared" si="5"/>
        <v>4745000</v>
      </c>
      <c r="F32" s="7">
        <f t="shared" si="5"/>
        <v>4995000</v>
      </c>
      <c r="G32" s="71">
        <f t="shared" si="5"/>
        <v>4995000</v>
      </c>
      <c r="H32" s="72">
        <f t="shared" si="5"/>
        <v>2596776</v>
      </c>
      <c r="I32" s="70">
        <f t="shared" si="5"/>
        <v>16300000</v>
      </c>
      <c r="J32" s="7">
        <f t="shared" si="5"/>
        <v>1700000</v>
      </c>
      <c r="K32" s="71">
        <f t="shared" si="5"/>
        <v>1550000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70018446</v>
      </c>
      <c r="C35" s="6">
        <v>88873271</v>
      </c>
      <c r="D35" s="23">
        <v>-1984545</v>
      </c>
      <c r="E35" s="24">
        <v>111727144</v>
      </c>
      <c r="F35" s="6">
        <v>110871028</v>
      </c>
      <c r="G35" s="25">
        <v>110871028</v>
      </c>
      <c r="H35" s="26">
        <v>31294133</v>
      </c>
      <c r="I35" s="24">
        <v>96186245</v>
      </c>
      <c r="J35" s="6">
        <v>111154567</v>
      </c>
      <c r="K35" s="25">
        <v>114376875</v>
      </c>
    </row>
    <row r="36" spans="1:11" ht="12.75">
      <c r="A36" s="22" t="s">
        <v>40</v>
      </c>
      <c r="B36" s="6">
        <v>63021542</v>
      </c>
      <c r="C36" s="6">
        <v>61285060</v>
      </c>
      <c r="D36" s="23">
        <v>-2585626</v>
      </c>
      <c r="E36" s="24">
        <v>-456089</v>
      </c>
      <c r="F36" s="6">
        <v>-206089</v>
      </c>
      <c r="G36" s="25">
        <v>-206089</v>
      </c>
      <c r="H36" s="26">
        <v>-1751762</v>
      </c>
      <c r="I36" s="24">
        <v>72896412</v>
      </c>
      <c r="J36" s="6">
        <v>58270777</v>
      </c>
      <c r="K36" s="25">
        <v>58019179</v>
      </c>
    </row>
    <row r="37" spans="1:11" ht="12.75">
      <c r="A37" s="22" t="s">
        <v>41</v>
      </c>
      <c r="B37" s="6">
        <v>13258136</v>
      </c>
      <c r="C37" s="6">
        <v>11781593</v>
      </c>
      <c r="D37" s="23">
        <v>2795215</v>
      </c>
      <c r="E37" s="24">
        <v>119340926</v>
      </c>
      <c r="F37" s="6">
        <v>123687430</v>
      </c>
      <c r="G37" s="25">
        <v>123687430</v>
      </c>
      <c r="H37" s="26">
        <v>17210157</v>
      </c>
      <c r="I37" s="24">
        <v>19836007</v>
      </c>
      <c r="J37" s="6">
        <v>19836007</v>
      </c>
      <c r="K37" s="25">
        <v>19836007</v>
      </c>
    </row>
    <row r="38" spans="1:11" ht="12.75">
      <c r="A38" s="22" t="s">
        <v>42</v>
      </c>
      <c r="B38" s="6">
        <v>24818274</v>
      </c>
      <c r="C38" s="6">
        <v>23376957</v>
      </c>
      <c r="D38" s="23">
        <v>-1231059</v>
      </c>
      <c r="E38" s="24">
        <v>0</v>
      </c>
      <c r="F38" s="6">
        <v>0</v>
      </c>
      <c r="G38" s="25">
        <v>0</v>
      </c>
      <c r="H38" s="26">
        <v>-292211</v>
      </c>
      <c r="I38" s="24">
        <v>27310371</v>
      </c>
      <c r="J38" s="6">
        <v>27328881</v>
      </c>
      <c r="K38" s="25">
        <v>27335051</v>
      </c>
    </row>
    <row r="39" spans="1:11" ht="12.75">
      <c r="A39" s="22" t="s">
        <v>43</v>
      </c>
      <c r="B39" s="6">
        <v>94963578</v>
      </c>
      <c r="C39" s="6">
        <v>114999781</v>
      </c>
      <c r="D39" s="23">
        <v>485973</v>
      </c>
      <c r="E39" s="24">
        <v>0</v>
      </c>
      <c r="F39" s="6">
        <v>-13022491</v>
      </c>
      <c r="G39" s="25">
        <v>-13022491</v>
      </c>
      <c r="H39" s="26">
        <v>-106694</v>
      </c>
      <c r="I39" s="24">
        <v>121936279</v>
      </c>
      <c r="J39" s="6">
        <v>122260456</v>
      </c>
      <c r="K39" s="25">
        <v>125224996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14588195</v>
      </c>
      <c r="C42" s="6">
        <v>20821315</v>
      </c>
      <c r="D42" s="23">
        <v>-2587661</v>
      </c>
      <c r="E42" s="24">
        <v>-1520909</v>
      </c>
      <c r="F42" s="6">
        <v>-6614639</v>
      </c>
      <c r="G42" s="25">
        <v>-6614639</v>
      </c>
      <c r="H42" s="26">
        <v>-120674409</v>
      </c>
      <c r="I42" s="24">
        <v>-2996931</v>
      </c>
      <c r="J42" s="6">
        <v>-2559119</v>
      </c>
      <c r="K42" s="25">
        <v>536659</v>
      </c>
    </row>
    <row r="43" spans="1:11" ht="12.75">
      <c r="A43" s="22" t="s">
        <v>46</v>
      </c>
      <c r="B43" s="6">
        <v>-288863</v>
      </c>
      <c r="C43" s="6">
        <v>40983122</v>
      </c>
      <c r="D43" s="23">
        <v>0</v>
      </c>
      <c r="E43" s="24">
        <v>-4745000</v>
      </c>
      <c r="F43" s="6">
        <v>-4995000</v>
      </c>
      <c r="G43" s="25">
        <v>-4995000</v>
      </c>
      <c r="H43" s="26">
        <v>0</v>
      </c>
      <c r="I43" s="24">
        <v>-16300000</v>
      </c>
      <c r="J43" s="6">
        <v>-1700000</v>
      </c>
      <c r="K43" s="25">
        <v>-1550000</v>
      </c>
    </row>
    <row r="44" spans="1:11" ht="12.75">
      <c r="A44" s="22" t="s">
        <v>47</v>
      </c>
      <c r="B44" s="6">
        <v>-2541868</v>
      </c>
      <c r="C44" s="6">
        <v>-2875839</v>
      </c>
      <c r="D44" s="23">
        <v>0</v>
      </c>
      <c r="E44" s="24">
        <v>-762707</v>
      </c>
      <c r="F44" s="6">
        <v>-762707</v>
      </c>
      <c r="G44" s="25">
        <v>-762707</v>
      </c>
      <c r="H44" s="26">
        <v>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29826807</v>
      </c>
      <c r="C45" s="7">
        <v>88755405</v>
      </c>
      <c r="D45" s="69">
        <v>-2587661</v>
      </c>
      <c r="E45" s="70">
        <v>-7028616</v>
      </c>
      <c r="F45" s="7">
        <v>-12372346</v>
      </c>
      <c r="G45" s="71">
        <v>-12372346</v>
      </c>
      <c r="H45" s="72">
        <v>-120674409</v>
      </c>
      <c r="I45" s="70">
        <v>83339777</v>
      </c>
      <c r="J45" s="7">
        <v>98377589</v>
      </c>
      <c r="K45" s="71">
        <v>101623367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69835328</v>
      </c>
      <c r="C48" s="6">
        <v>88423471</v>
      </c>
      <c r="D48" s="23">
        <v>-179570</v>
      </c>
      <c r="E48" s="24">
        <v>111562144</v>
      </c>
      <c r="F48" s="6">
        <v>110521028</v>
      </c>
      <c r="G48" s="25">
        <v>110521028</v>
      </c>
      <c r="H48" s="26">
        <v>30960958</v>
      </c>
      <c r="I48" s="24">
        <v>85206777</v>
      </c>
      <c r="J48" s="6">
        <v>100175099</v>
      </c>
      <c r="K48" s="25">
        <v>103397407</v>
      </c>
    </row>
    <row r="49" spans="1:11" ht="12.75">
      <c r="A49" s="22" t="s">
        <v>51</v>
      </c>
      <c r="B49" s="6">
        <f>+B75</f>
        <v>10486664.040311264</v>
      </c>
      <c r="C49" s="6">
        <f aca="true" t="shared" si="6" ref="C49:K49">+C75</f>
        <v>8278388</v>
      </c>
      <c r="D49" s="23">
        <f t="shared" si="6"/>
        <v>658684</v>
      </c>
      <c r="E49" s="24">
        <f t="shared" si="6"/>
        <v>118413689.310576</v>
      </c>
      <c r="F49" s="6">
        <f t="shared" si="6"/>
        <v>122575520.64807767</v>
      </c>
      <c r="G49" s="25">
        <f t="shared" si="6"/>
        <v>122575520.64807767</v>
      </c>
      <c r="H49" s="26">
        <f t="shared" si="6"/>
        <v>17551169</v>
      </c>
      <c r="I49" s="24">
        <f t="shared" si="6"/>
        <v>2671664</v>
      </c>
      <c r="J49" s="6">
        <f t="shared" si="6"/>
        <v>2671664</v>
      </c>
      <c r="K49" s="25">
        <f t="shared" si="6"/>
        <v>2671664</v>
      </c>
    </row>
    <row r="50" spans="1:11" ht="12.75">
      <c r="A50" s="33" t="s">
        <v>52</v>
      </c>
      <c r="B50" s="7">
        <f>+B48-B49</f>
        <v>59348663.95968874</v>
      </c>
      <c r="C50" s="7">
        <f aca="true" t="shared" si="7" ref="C50:K50">+C48-C49</f>
        <v>80145083</v>
      </c>
      <c r="D50" s="69">
        <f t="shared" si="7"/>
        <v>-838254</v>
      </c>
      <c r="E50" s="70">
        <f t="shared" si="7"/>
        <v>-6851545.310576007</v>
      </c>
      <c r="F50" s="7">
        <f t="shared" si="7"/>
        <v>-12054492.648077667</v>
      </c>
      <c r="G50" s="71">
        <f t="shared" si="7"/>
        <v>-12054492.648077667</v>
      </c>
      <c r="H50" s="72">
        <f t="shared" si="7"/>
        <v>13409789</v>
      </c>
      <c r="I50" s="70">
        <f t="shared" si="7"/>
        <v>82535113</v>
      </c>
      <c r="J50" s="7">
        <f t="shared" si="7"/>
        <v>97503435</v>
      </c>
      <c r="K50" s="71">
        <f t="shared" si="7"/>
        <v>100725743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63022441</v>
      </c>
      <c r="C53" s="6">
        <v>61284909</v>
      </c>
      <c r="D53" s="23">
        <v>-3170550</v>
      </c>
      <c r="E53" s="24">
        <v>-456089</v>
      </c>
      <c r="F53" s="6">
        <v>-206089</v>
      </c>
      <c r="G53" s="25">
        <v>-206089</v>
      </c>
      <c r="H53" s="26">
        <v>-2497682</v>
      </c>
      <c r="I53" s="24">
        <v>72311388</v>
      </c>
      <c r="J53" s="6">
        <v>57685753</v>
      </c>
      <c r="K53" s="25">
        <v>57434155</v>
      </c>
    </row>
    <row r="54" spans="1:11" ht="12.75">
      <c r="A54" s="22" t="s">
        <v>55</v>
      </c>
      <c r="B54" s="6">
        <v>4394788</v>
      </c>
      <c r="C54" s="6">
        <v>3137972</v>
      </c>
      <c r="D54" s="23">
        <v>0</v>
      </c>
      <c r="E54" s="24">
        <v>5201089</v>
      </c>
      <c r="F54" s="6">
        <v>5201089</v>
      </c>
      <c r="G54" s="25">
        <v>5201089</v>
      </c>
      <c r="H54" s="26">
        <v>4015044</v>
      </c>
      <c r="I54" s="24">
        <v>5500433</v>
      </c>
      <c r="J54" s="6">
        <v>5526068</v>
      </c>
      <c r="K54" s="25">
        <v>5627666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3000000</v>
      </c>
      <c r="F55" s="6">
        <v>3000000</v>
      </c>
      <c r="G55" s="25">
        <v>3000000</v>
      </c>
      <c r="H55" s="26">
        <v>1031620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539940</v>
      </c>
      <c r="C56" s="6">
        <v>476160</v>
      </c>
      <c r="D56" s="23">
        <v>0</v>
      </c>
      <c r="E56" s="24">
        <v>2361340</v>
      </c>
      <c r="F56" s="6">
        <v>2382340</v>
      </c>
      <c r="G56" s="25">
        <v>2382340</v>
      </c>
      <c r="H56" s="26">
        <v>2285456</v>
      </c>
      <c r="I56" s="24">
        <v>2759784</v>
      </c>
      <c r="J56" s="6">
        <v>2911496</v>
      </c>
      <c r="K56" s="25">
        <v>3063191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-9.396525957640776</v>
      </c>
      <c r="C70" s="5">
        <f aca="true" t="shared" si="8" ref="C70:K70">IF(ISERROR(C71/C72),0,(C71/C72))</f>
        <v>1</v>
      </c>
      <c r="D70" s="5">
        <f t="shared" si="8"/>
        <v>0</v>
      </c>
      <c r="E70" s="5">
        <f t="shared" si="8"/>
        <v>0.997149632872714</v>
      </c>
      <c r="F70" s="5">
        <f t="shared" si="8"/>
        <v>0.9977210054923767</v>
      </c>
      <c r="G70" s="5">
        <f t="shared" si="8"/>
        <v>0.9977210054923767</v>
      </c>
      <c r="H70" s="5">
        <f t="shared" si="8"/>
        <v>0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2" t="s">
        <v>104</v>
      </c>
      <c r="B71" s="2">
        <f>+B83</f>
        <v>-2886002</v>
      </c>
      <c r="C71" s="2">
        <f aca="true" t="shared" si="9" ref="C71:K71">+C83</f>
        <v>811171</v>
      </c>
      <c r="D71" s="2">
        <f t="shared" si="9"/>
        <v>0</v>
      </c>
      <c r="E71" s="2">
        <f t="shared" si="9"/>
        <v>87458000</v>
      </c>
      <c r="F71" s="2">
        <f t="shared" si="9"/>
        <v>87558000</v>
      </c>
      <c r="G71" s="2">
        <f t="shared" si="9"/>
        <v>87558000</v>
      </c>
      <c r="H71" s="2">
        <f t="shared" si="9"/>
        <v>0</v>
      </c>
      <c r="I71" s="2">
        <f t="shared" si="9"/>
        <v>92893030</v>
      </c>
      <c r="J71" s="2">
        <f t="shared" si="9"/>
        <v>96321261</v>
      </c>
      <c r="K71" s="2">
        <f t="shared" si="9"/>
        <v>100220224</v>
      </c>
    </row>
    <row r="72" spans="1:11" ht="12.75" hidden="1">
      <c r="A72" s="2" t="s">
        <v>105</v>
      </c>
      <c r="B72" s="2">
        <f>+B77</f>
        <v>307135</v>
      </c>
      <c r="C72" s="2">
        <f aca="true" t="shared" si="10" ref="C72:K72">+C77</f>
        <v>811171</v>
      </c>
      <c r="D72" s="2">
        <f t="shared" si="10"/>
        <v>-54000</v>
      </c>
      <c r="E72" s="2">
        <f t="shared" si="10"/>
        <v>87708000</v>
      </c>
      <c r="F72" s="2">
        <f t="shared" si="10"/>
        <v>87758000</v>
      </c>
      <c r="G72" s="2">
        <f t="shared" si="10"/>
        <v>87758000</v>
      </c>
      <c r="H72" s="2">
        <f t="shared" si="10"/>
        <v>87899916</v>
      </c>
      <c r="I72" s="2">
        <f t="shared" si="10"/>
        <v>92893030</v>
      </c>
      <c r="J72" s="2">
        <f t="shared" si="10"/>
        <v>96321261</v>
      </c>
      <c r="K72" s="2">
        <f t="shared" si="10"/>
        <v>100220224</v>
      </c>
    </row>
    <row r="73" spans="1:11" ht="12.75" hidden="1">
      <c r="A73" s="2" t="s">
        <v>106</v>
      </c>
      <c r="B73" s="2">
        <f>+B74</f>
        <v>-857685.8333333331</v>
      </c>
      <c r="C73" s="2">
        <f aca="true" t="shared" si="11" ref="C73:K73">+(C78+C80+C81+C82)-(B78+B80+B81+B82)</f>
        <v>266682</v>
      </c>
      <c r="D73" s="2">
        <f t="shared" si="11"/>
        <v>-2254775</v>
      </c>
      <c r="E73" s="2">
        <f t="shared" si="11"/>
        <v>1969975</v>
      </c>
      <c r="F73" s="2">
        <f>+(F78+F80+F81+F82)-(D78+D80+D81+D82)</f>
        <v>2154975</v>
      </c>
      <c r="G73" s="2">
        <f>+(G78+G80+G81+G82)-(D78+D80+D81+D82)</f>
        <v>2154975</v>
      </c>
      <c r="H73" s="2">
        <f>+(H78+H80+H81+H82)-(D78+D80+D81+D82)</f>
        <v>2138150</v>
      </c>
      <c r="I73" s="2">
        <f>+(I78+I80+I81+I82)-(E78+E80+E81+E82)</f>
        <v>10814468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107</v>
      </c>
      <c r="B74" s="2">
        <f>+TREND(C74:E74)</f>
        <v>-857685.8333333331</v>
      </c>
      <c r="C74" s="2">
        <f>+C73</f>
        <v>266682</v>
      </c>
      <c r="D74" s="2">
        <f aca="true" t="shared" si="12" ref="D74:K74">+D73</f>
        <v>-2254775</v>
      </c>
      <c r="E74" s="2">
        <f t="shared" si="12"/>
        <v>1969975</v>
      </c>
      <c r="F74" s="2">
        <f t="shared" si="12"/>
        <v>2154975</v>
      </c>
      <c r="G74" s="2">
        <f t="shared" si="12"/>
        <v>2154975</v>
      </c>
      <c r="H74" s="2">
        <f t="shared" si="12"/>
        <v>2138150</v>
      </c>
      <c r="I74" s="2">
        <f t="shared" si="12"/>
        <v>10814468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108</v>
      </c>
      <c r="B75" s="2">
        <f>+B84-(((B80+B81+B78)*B70)-B79)</f>
        <v>10486664.040311264</v>
      </c>
      <c r="C75" s="2">
        <f aca="true" t="shared" si="13" ref="C75:K75">+C84-(((C80+C81+C78)*C70)-C79)</f>
        <v>8278388</v>
      </c>
      <c r="D75" s="2">
        <f t="shared" si="13"/>
        <v>658684</v>
      </c>
      <c r="E75" s="2">
        <f t="shared" si="13"/>
        <v>118413689.310576</v>
      </c>
      <c r="F75" s="2">
        <f t="shared" si="13"/>
        <v>122575520.64807767</v>
      </c>
      <c r="G75" s="2">
        <f t="shared" si="13"/>
        <v>122575520.64807767</v>
      </c>
      <c r="H75" s="2">
        <f t="shared" si="13"/>
        <v>17551169</v>
      </c>
      <c r="I75" s="2">
        <f t="shared" si="13"/>
        <v>2671664</v>
      </c>
      <c r="J75" s="2">
        <f t="shared" si="13"/>
        <v>2671664</v>
      </c>
      <c r="K75" s="2">
        <f t="shared" si="13"/>
        <v>2671664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307135</v>
      </c>
      <c r="C77" s="3">
        <v>811171</v>
      </c>
      <c r="D77" s="3">
        <v>-54000</v>
      </c>
      <c r="E77" s="3">
        <v>87708000</v>
      </c>
      <c r="F77" s="3">
        <v>87758000</v>
      </c>
      <c r="G77" s="3">
        <v>87758000</v>
      </c>
      <c r="H77" s="3">
        <v>87899916</v>
      </c>
      <c r="I77" s="3">
        <v>92893030</v>
      </c>
      <c r="J77" s="3">
        <v>96321261</v>
      </c>
      <c r="K77" s="3">
        <v>100220224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8765991</v>
      </c>
      <c r="C79" s="3">
        <v>8295670</v>
      </c>
      <c r="D79" s="3">
        <v>658684</v>
      </c>
      <c r="E79" s="3">
        <v>118578219</v>
      </c>
      <c r="F79" s="3">
        <v>122924723</v>
      </c>
      <c r="G79" s="3">
        <v>122924723</v>
      </c>
      <c r="H79" s="3">
        <v>17551169</v>
      </c>
      <c r="I79" s="3">
        <v>13651132</v>
      </c>
      <c r="J79" s="3">
        <v>13651132</v>
      </c>
      <c r="K79" s="3">
        <v>13651132</v>
      </c>
    </row>
    <row r="80" spans="1:11" ht="13.5" hidden="1">
      <c r="A80" s="1" t="s">
        <v>69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183118</v>
      </c>
      <c r="C81" s="3">
        <v>17282</v>
      </c>
      <c r="D81" s="3">
        <v>-1804975</v>
      </c>
      <c r="E81" s="3">
        <v>165000</v>
      </c>
      <c r="F81" s="3">
        <v>350000</v>
      </c>
      <c r="G81" s="3">
        <v>350000</v>
      </c>
      <c r="H81" s="3">
        <v>333175</v>
      </c>
      <c r="I81" s="3">
        <v>10979468</v>
      </c>
      <c r="J81" s="3">
        <v>10979468</v>
      </c>
      <c r="K81" s="3">
        <v>10979468</v>
      </c>
    </row>
    <row r="82" spans="1:11" ht="13.5" hidden="1">
      <c r="A82" s="1" t="s">
        <v>71</v>
      </c>
      <c r="B82" s="3">
        <v>0</v>
      </c>
      <c r="C82" s="3">
        <v>432518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-2886002</v>
      </c>
      <c r="C83" s="3">
        <v>811171</v>
      </c>
      <c r="D83" s="3">
        <v>0</v>
      </c>
      <c r="E83" s="3">
        <v>87458000</v>
      </c>
      <c r="F83" s="3">
        <v>87558000</v>
      </c>
      <c r="G83" s="3">
        <v>87558000</v>
      </c>
      <c r="H83" s="3">
        <v>0</v>
      </c>
      <c r="I83" s="3">
        <v>92893030</v>
      </c>
      <c r="J83" s="3">
        <v>96321261</v>
      </c>
      <c r="K83" s="3">
        <v>100220224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41090394</v>
      </c>
      <c r="C5" s="6">
        <v>44238872</v>
      </c>
      <c r="D5" s="23">
        <v>64487621</v>
      </c>
      <c r="E5" s="24">
        <v>52700000</v>
      </c>
      <c r="F5" s="6">
        <v>62335836</v>
      </c>
      <c r="G5" s="25">
        <v>62335836</v>
      </c>
      <c r="H5" s="26">
        <v>72202636</v>
      </c>
      <c r="I5" s="24">
        <v>62335824</v>
      </c>
      <c r="J5" s="6">
        <v>65452608</v>
      </c>
      <c r="K5" s="25">
        <v>68725248</v>
      </c>
    </row>
    <row r="6" spans="1:11" ht="12.75">
      <c r="A6" s="22" t="s">
        <v>19</v>
      </c>
      <c r="B6" s="6">
        <v>146630549</v>
      </c>
      <c r="C6" s="6">
        <v>163054732</v>
      </c>
      <c r="D6" s="23">
        <v>191715768</v>
      </c>
      <c r="E6" s="24">
        <v>195758366</v>
      </c>
      <c r="F6" s="6">
        <v>211208829</v>
      </c>
      <c r="G6" s="25">
        <v>211208829</v>
      </c>
      <c r="H6" s="26">
        <v>200977609</v>
      </c>
      <c r="I6" s="24">
        <v>222549528</v>
      </c>
      <c r="J6" s="6">
        <v>233677020</v>
      </c>
      <c r="K6" s="25">
        <v>245360844</v>
      </c>
    </row>
    <row r="7" spans="1:11" ht="12.75">
      <c r="A7" s="22" t="s">
        <v>20</v>
      </c>
      <c r="B7" s="6">
        <v>1933630</v>
      </c>
      <c r="C7" s="6">
        <v>1973314</v>
      </c>
      <c r="D7" s="23">
        <v>2396348</v>
      </c>
      <c r="E7" s="24">
        <v>2276640</v>
      </c>
      <c r="F7" s="6">
        <v>2570767</v>
      </c>
      <c r="G7" s="25">
        <v>2570767</v>
      </c>
      <c r="H7" s="26">
        <v>3582050</v>
      </c>
      <c r="I7" s="24">
        <v>1599996</v>
      </c>
      <c r="J7" s="6">
        <v>1680000</v>
      </c>
      <c r="K7" s="25">
        <v>1763988</v>
      </c>
    </row>
    <row r="8" spans="1:11" ht="12.75">
      <c r="A8" s="22" t="s">
        <v>21</v>
      </c>
      <c r="B8" s="6">
        <v>177652063</v>
      </c>
      <c r="C8" s="6">
        <v>170002425</v>
      </c>
      <c r="D8" s="23">
        <v>163386008</v>
      </c>
      <c r="E8" s="24">
        <v>188290775</v>
      </c>
      <c r="F8" s="6">
        <v>177504317</v>
      </c>
      <c r="G8" s="25">
        <v>177504317</v>
      </c>
      <c r="H8" s="26">
        <v>178183986</v>
      </c>
      <c r="I8" s="24">
        <v>196382964</v>
      </c>
      <c r="J8" s="6">
        <v>208016928</v>
      </c>
      <c r="K8" s="25">
        <v>223146960</v>
      </c>
    </row>
    <row r="9" spans="1:11" ht="12.75">
      <c r="A9" s="22" t="s">
        <v>22</v>
      </c>
      <c r="B9" s="6">
        <v>44137670</v>
      </c>
      <c r="C9" s="6">
        <v>29814612</v>
      </c>
      <c r="D9" s="23">
        <v>29937529</v>
      </c>
      <c r="E9" s="24">
        <v>36943336</v>
      </c>
      <c r="F9" s="6">
        <v>37417084</v>
      </c>
      <c r="G9" s="25">
        <v>37417084</v>
      </c>
      <c r="H9" s="26">
        <v>43023499</v>
      </c>
      <c r="I9" s="24">
        <v>38905344</v>
      </c>
      <c r="J9" s="6">
        <v>40850604</v>
      </c>
      <c r="K9" s="25">
        <v>42893148</v>
      </c>
    </row>
    <row r="10" spans="1:11" ht="20.25">
      <c r="A10" s="27" t="s">
        <v>98</v>
      </c>
      <c r="B10" s="28">
        <f>SUM(B5:B9)</f>
        <v>411444306</v>
      </c>
      <c r="C10" s="29">
        <f aca="true" t="shared" si="0" ref="C10:K10">SUM(C5:C9)</f>
        <v>409083955</v>
      </c>
      <c r="D10" s="30">
        <f t="shared" si="0"/>
        <v>451923274</v>
      </c>
      <c r="E10" s="28">
        <f t="shared" si="0"/>
        <v>475969117</v>
      </c>
      <c r="F10" s="29">
        <f t="shared" si="0"/>
        <v>491036833</v>
      </c>
      <c r="G10" s="31">
        <f t="shared" si="0"/>
        <v>491036833</v>
      </c>
      <c r="H10" s="32">
        <f t="shared" si="0"/>
        <v>497969780</v>
      </c>
      <c r="I10" s="28">
        <f t="shared" si="0"/>
        <v>521773656</v>
      </c>
      <c r="J10" s="29">
        <f t="shared" si="0"/>
        <v>549677160</v>
      </c>
      <c r="K10" s="31">
        <f t="shared" si="0"/>
        <v>581890188</v>
      </c>
    </row>
    <row r="11" spans="1:11" ht="12.75">
      <c r="A11" s="22" t="s">
        <v>23</v>
      </c>
      <c r="B11" s="6">
        <v>169775771</v>
      </c>
      <c r="C11" s="6">
        <v>187599213</v>
      </c>
      <c r="D11" s="23">
        <v>156201782</v>
      </c>
      <c r="E11" s="24">
        <v>230279197</v>
      </c>
      <c r="F11" s="6">
        <v>190597341</v>
      </c>
      <c r="G11" s="25">
        <v>190597341</v>
      </c>
      <c r="H11" s="26">
        <v>188560845</v>
      </c>
      <c r="I11" s="24">
        <v>216114432</v>
      </c>
      <c r="J11" s="6">
        <v>216919968</v>
      </c>
      <c r="K11" s="25">
        <v>238265976</v>
      </c>
    </row>
    <row r="12" spans="1:11" ht="12.75">
      <c r="A12" s="22" t="s">
        <v>24</v>
      </c>
      <c r="B12" s="6">
        <v>10354786</v>
      </c>
      <c r="C12" s="6">
        <v>9896389</v>
      </c>
      <c r="D12" s="23">
        <v>12747829</v>
      </c>
      <c r="E12" s="24">
        <v>0</v>
      </c>
      <c r="F12" s="6">
        <v>12948307</v>
      </c>
      <c r="G12" s="25">
        <v>12948307</v>
      </c>
      <c r="H12" s="26">
        <v>13350038</v>
      </c>
      <c r="I12" s="24">
        <v>13725204</v>
      </c>
      <c r="J12" s="6">
        <v>14411460</v>
      </c>
      <c r="K12" s="25">
        <v>15132036</v>
      </c>
    </row>
    <row r="13" spans="1:11" ht="12.75">
      <c r="A13" s="22" t="s">
        <v>99</v>
      </c>
      <c r="B13" s="6">
        <v>215927790</v>
      </c>
      <c r="C13" s="6">
        <v>209967015</v>
      </c>
      <c r="D13" s="23">
        <v>176925654</v>
      </c>
      <c r="E13" s="24">
        <v>252082486</v>
      </c>
      <c r="F13" s="6">
        <v>252082486</v>
      </c>
      <c r="G13" s="25">
        <v>252082486</v>
      </c>
      <c r="H13" s="26">
        <v>226647234</v>
      </c>
      <c r="I13" s="24">
        <v>119014752</v>
      </c>
      <c r="J13" s="6">
        <v>119014752</v>
      </c>
      <c r="K13" s="25">
        <v>249014760</v>
      </c>
    </row>
    <row r="14" spans="1:11" ht="12.75">
      <c r="A14" s="22" t="s">
        <v>25</v>
      </c>
      <c r="B14" s="6">
        <v>947282</v>
      </c>
      <c r="C14" s="6">
        <v>2288707</v>
      </c>
      <c r="D14" s="23">
        <v>5960633</v>
      </c>
      <c r="E14" s="24">
        <v>2740400</v>
      </c>
      <c r="F14" s="6">
        <v>5764191</v>
      </c>
      <c r="G14" s="25">
        <v>5764191</v>
      </c>
      <c r="H14" s="26">
        <v>13188824</v>
      </c>
      <c r="I14" s="24">
        <v>7965924</v>
      </c>
      <c r="J14" s="6">
        <v>8364228</v>
      </c>
      <c r="K14" s="25">
        <v>8782428</v>
      </c>
    </row>
    <row r="15" spans="1:11" ht="12.75">
      <c r="A15" s="22" t="s">
        <v>26</v>
      </c>
      <c r="B15" s="6">
        <v>53292708</v>
      </c>
      <c r="C15" s="6">
        <v>80235952</v>
      </c>
      <c r="D15" s="23">
        <v>72397214</v>
      </c>
      <c r="E15" s="24">
        <v>110961223</v>
      </c>
      <c r="F15" s="6">
        <v>104994951</v>
      </c>
      <c r="G15" s="25">
        <v>104994951</v>
      </c>
      <c r="H15" s="26">
        <v>92869060</v>
      </c>
      <c r="I15" s="24">
        <v>114192696</v>
      </c>
      <c r="J15" s="6">
        <v>119902668</v>
      </c>
      <c r="K15" s="25">
        <v>125897484</v>
      </c>
    </row>
    <row r="16" spans="1:11" ht="12.75">
      <c r="A16" s="22" t="s">
        <v>21</v>
      </c>
      <c r="B16" s="6">
        <v>2501241</v>
      </c>
      <c r="C16" s="6">
        <v>5618338</v>
      </c>
      <c r="D16" s="23">
        <v>38693423</v>
      </c>
      <c r="E16" s="24">
        <v>685100</v>
      </c>
      <c r="F16" s="6">
        <v>318436</v>
      </c>
      <c r="G16" s="25">
        <v>318436</v>
      </c>
      <c r="H16" s="26">
        <v>29206878</v>
      </c>
      <c r="I16" s="24">
        <v>17313540</v>
      </c>
      <c r="J16" s="6">
        <v>17730024</v>
      </c>
      <c r="K16" s="25">
        <v>18616536</v>
      </c>
    </row>
    <row r="17" spans="1:11" ht="12.75">
      <c r="A17" s="22" t="s">
        <v>27</v>
      </c>
      <c r="B17" s="6">
        <v>175440431</v>
      </c>
      <c r="C17" s="6">
        <v>141545814</v>
      </c>
      <c r="D17" s="23">
        <v>121980816</v>
      </c>
      <c r="E17" s="24">
        <v>96896507</v>
      </c>
      <c r="F17" s="6">
        <v>129912766</v>
      </c>
      <c r="G17" s="25">
        <v>129912766</v>
      </c>
      <c r="H17" s="26">
        <v>695437280</v>
      </c>
      <c r="I17" s="24">
        <v>110357448</v>
      </c>
      <c r="J17" s="6">
        <v>126428580</v>
      </c>
      <c r="K17" s="25">
        <v>132748704</v>
      </c>
    </row>
    <row r="18" spans="1:11" ht="12.75">
      <c r="A18" s="33" t="s">
        <v>28</v>
      </c>
      <c r="B18" s="34">
        <f>SUM(B11:B17)</f>
        <v>628240009</v>
      </c>
      <c r="C18" s="35">
        <f aca="true" t="shared" si="1" ref="C18:K18">SUM(C11:C17)</f>
        <v>637151428</v>
      </c>
      <c r="D18" s="36">
        <f t="shared" si="1"/>
        <v>584907351</v>
      </c>
      <c r="E18" s="34">
        <f t="shared" si="1"/>
        <v>693644913</v>
      </c>
      <c r="F18" s="35">
        <f t="shared" si="1"/>
        <v>696618478</v>
      </c>
      <c r="G18" s="37">
        <f t="shared" si="1"/>
        <v>696618478</v>
      </c>
      <c r="H18" s="38">
        <f t="shared" si="1"/>
        <v>1259260159</v>
      </c>
      <c r="I18" s="34">
        <f t="shared" si="1"/>
        <v>598683996</v>
      </c>
      <c r="J18" s="35">
        <f t="shared" si="1"/>
        <v>622771680</v>
      </c>
      <c r="K18" s="37">
        <f t="shared" si="1"/>
        <v>788457924</v>
      </c>
    </row>
    <row r="19" spans="1:11" ht="12.75">
      <c r="A19" s="33" t="s">
        <v>29</v>
      </c>
      <c r="B19" s="39">
        <f>+B10-B18</f>
        <v>-216795703</v>
      </c>
      <c r="C19" s="40">
        <f aca="true" t="shared" si="2" ref="C19:K19">+C10-C18</f>
        <v>-228067473</v>
      </c>
      <c r="D19" s="41">
        <f t="shared" si="2"/>
        <v>-132984077</v>
      </c>
      <c r="E19" s="39">
        <f t="shared" si="2"/>
        <v>-217675796</v>
      </c>
      <c r="F19" s="40">
        <f t="shared" si="2"/>
        <v>-205581645</v>
      </c>
      <c r="G19" s="42">
        <f t="shared" si="2"/>
        <v>-205581645</v>
      </c>
      <c r="H19" s="43">
        <f t="shared" si="2"/>
        <v>-761290379</v>
      </c>
      <c r="I19" s="39">
        <f t="shared" si="2"/>
        <v>-76910340</v>
      </c>
      <c r="J19" s="40">
        <f t="shared" si="2"/>
        <v>-73094520</v>
      </c>
      <c r="K19" s="42">
        <f t="shared" si="2"/>
        <v>-206567736</v>
      </c>
    </row>
    <row r="20" spans="1:11" ht="20.25">
      <c r="A20" s="44" t="s">
        <v>30</v>
      </c>
      <c r="B20" s="45">
        <v>90083897</v>
      </c>
      <c r="C20" s="46">
        <v>103396483</v>
      </c>
      <c r="D20" s="47">
        <v>83997000</v>
      </c>
      <c r="E20" s="45">
        <v>105364164</v>
      </c>
      <c r="F20" s="46">
        <v>108464000</v>
      </c>
      <c r="G20" s="48">
        <v>108464000</v>
      </c>
      <c r="H20" s="49">
        <v>116964000</v>
      </c>
      <c r="I20" s="45">
        <v>144923976</v>
      </c>
      <c r="J20" s="46">
        <v>171432972</v>
      </c>
      <c r="K20" s="48">
        <v>164615988</v>
      </c>
    </row>
    <row r="21" spans="1:11" ht="12.75">
      <c r="A21" s="22" t="s">
        <v>100</v>
      </c>
      <c r="B21" s="50">
        <v>0</v>
      </c>
      <c r="C21" s="51">
        <v>90000</v>
      </c>
      <c r="D21" s="52">
        <v>3511554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101</v>
      </c>
      <c r="B22" s="56">
        <f>SUM(B19:B21)</f>
        <v>-126711806</v>
      </c>
      <c r="C22" s="57">
        <f aca="true" t="shared" si="3" ref="C22:K22">SUM(C19:C21)</f>
        <v>-124580990</v>
      </c>
      <c r="D22" s="58">
        <f t="shared" si="3"/>
        <v>-45475523</v>
      </c>
      <c r="E22" s="56">
        <f t="shared" si="3"/>
        <v>-112311632</v>
      </c>
      <c r="F22" s="57">
        <f t="shared" si="3"/>
        <v>-97117645</v>
      </c>
      <c r="G22" s="59">
        <f t="shared" si="3"/>
        <v>-97117645</v>
      </c>
      <c r="H22" s="60">
        <f t="shared" si="3"/>
        <v>-644326379</v>
      </c>
      <c r="I22" s="56">
        <f t="shared" si="3"/>
        <v>68013636</v>
      </c>
      <c r="J22" s="57">
        <f t="shared" si="3"/>
        <v>98338452</v>
      </c>
      <c r="K22" s="59">
        <f t="shared" si="3"/>
        <v>-41951748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-126711806</v>
      </c>
      <c r="C24" s="40">
        <f aca="true" t="shared" si="4" ref="C24:K24">SUM(C22:C23)</f>
        <v>-124580990</v>
      </c>
      <c r="D24" s="41">
        <f t="shared" si="4"/>
        <v>-45475523</v>
      </c>
      <c r="E24" s="39">
        <f t="shared" si="4"/>
        <v>-112311632</v>
      </c>
      <c r="F24" s="40">
        <f t="shared" si="4"/>
        <v>-97117645</v>
      </c>
      <c r="G24" s="42">
        <f t="shared" si="4"/>
        <v>-97117645</v>
      </c>
      <c r="H24" s="43">
        <f t="shared" si="4"/>
        <v>-644326379</v>
      </c>
      <c r="I24" s="39">
        <f t="shared" si="4"/>
        <v>68013636</v>
      </c>
      <c r="J24" s="40">
        <f t="shared" si="4"/>
        <v>98338452</v>
      </c>
      <c r="K24" s="42">
        <f t="shared" si="4"/>
        <v>-41951748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181160169</v>
      </c>
      <c r="C27" s="7">
        <v>110865847</v>
      </c>
      <c r="D27" s="69">
        <v>1090012572</v>
      </c>
      <c r="E27" s="70">
        <v>136725269</v>
      </c>
      <c r="F27" s="7">
        <v>149527339</v>
      </c>
      <c r="G27" s="71">
        <v>149527339</v>
      </c>
      <c r="H27" s="72">
        <v>1303525655</v>
      </c>
      <c r="I27" s="70">
        <v>171181836</v>
      </c>
      <c r="J27" s="7">
        <v>197690796</v>
      </c>
      <c r="K27" s="71">
        <v>190873812</v>
      </c>
    </row>
    <row r="28" spans="1:11" ht="12.75">
      <c r="A28" s="73" t="s">
        <v>34</v>
      </c>
      <c r="B28" s="6">
        <v>149620616</v>
      </c>
      <c r="C28" s="6">
        <v>97684045</v>
      </c>
      <c r="D28" s="23">
        <v>-7568615</v>
      </c>
      <c r="E28" s="24">
        <v>126444164</v>
      </c>
      <c r="F28" s="6">
        <v>126444164</v>
      </c>
      <c r="G28" s="25">
        <v>126444164</v>
      </c>
      <c r="H28" s="26">
        <v>154218760</v>
      </c>
      <c r="I28" s="24">
        <v>144924000</v>
      </c>
      <c r="J28" s="6">
        <v>171432972</v>
      </c>
      <c r="K28" s="25">
        <v>164615988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7903121</v>
      </c>
      <c r="D30" s="23">
        <v>28598015</v>
      </c>
      <c r="E30" s="24">
        <v>6340864</v>
      </c>
      <c r="F30" s="6">
        <v>1400000</v>
      </c>
      <c r="G30" s="25">
        <v>1400000</v>
      </c>
      <c r="H30" s="26">
        <v>70149902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31539553</v>
      </c>
      <c r="C31" s="6">
        <v>5278681</v>
      </c>
      <c r="D31" s="23">
        <v>0</v>
      </c>
      <c r="E31" s="24">
        <v>0</v>
      </c>
      <c r="F31" s="6">
        <v>21653175</v>
      </c>
      <c r="G31" s="25">
        <v>21653175</v>
      </c>
      <c r="H31" s="26">
        <v>2824182</v>
      </c>
      <c r="I31" s="24">
        <v>20094408</v>
      </c>
      <c r="J31" s="6">
        <v>20094408</v>
      </c>
      <c r="K31" s="25">
        <v>20094408</v>
      </c>
    </row>
    <row r="32" spans="1:11" ht="12.75">
      <c r="A32" s="33" t="s">
        <v>37</v>
      </c>
      <c r="B32" s="7">
        <f>SUM(B28:B31)</f>
        <v>181160169</v>
      </c>
      <c r="C32" s="7">
        <f aca="true" t="shared" si="5" ref="C32:K32">SUM(C28:C31)</f>
        <v>110865847</v>
      </c>
      <c r="D32" s="69">
        <f t="shared" si="5"/>
        <v>21029400</v>
      </c>
      <c r="E32" s="70">
        <f t="shared" si="5"/>
        <v>132785028</v>
      </c>
      <c r="F32" s="7">
        <f t="shared" si="5"/>
        <v>149497339</v>
      </c>
      <c r="G32" s="71">
        <f t="shared" si="5"/>
        <v>149497339</v>
      </c>
      <c r="H32" s="72">
        <f t="shared" si="5"/>
        <v>227192844</v>
      </c>
      <c r="I32" s="70">
        <f t="shared" si="5"/>
        <v>165018408</v>
      </c>
      <c r="J32" s="7">
        <f t="shared" si="5"/>
        <v>191527380</v>
      </c>
      <c r="K32" s="71">
        <f t="shared" si="5"/>
        <v>184710396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156610225</v>
      </c>
      <c r="C35" s="6">
        <v>209948583</v>
      </c>
      <c r="D35" s="23">
        <v>282694111</v>
      </c>
      <c r="E35" s="24">
        <v>-249036898</v>
      </c>
      <c r="F35" s="6">
        <v>-246644983</v>
      </c>
      <c r="G35" s="25">
        <v>-246644983</v>
      </c>
      <c r="H35" s="26">
        <v>344567982</v>
      </c>
      <c r="I35" s="24">
        <v>-103168200</v>
      </c>
      <c r="J35" s="6">
        <v>-99352344</v>
      </c>
      <c r="K35" s="25">
        <v>-232825560</v>
      </c>
    </row>
    <row r="36" spans="1:11" ht="12.75">
      <c r="A36" s="22" t="s">
        <v>40</v>
      </c>
      <c r="B36" s="6">
        <v>3309930143</v>
      </c>
      <c r="C36" s="6">
        <v>3204681528</v>
      </c>
      <c r="D36" s="23">
        <v>3129814240</v>
      </c>
      <c r="E36" s="24">
        <v>136725269</v>
      </c>
      <c r="F36" s="6">
        <v>149527339</v>
      </c>
      <c r="G36" s="25">
        <v>149527339</v>
      </c>
      <c r="H36" s="26">
        <v>2570393946</v>
      </c>
      <c r="I36" s="24">
        <v>171181836</v>
      </c>
      <c r="J36" s="6">
        <v>197690796</v>
      </c>
      <c r="K36" s="25">
        <v>190873812</v>
      </c>
    </row>
    <row r="37" spans="1:11" ht="12.75">
      <c r="A37" s="22" t="s">
        <v>41</v>
      </c>
      <c r="B37" s="6">
        <v>82727696</v>
      </c>
      <c r="C37" s="6">
        <v>128838784</v>
      </c>
      <c r="D37" s="23">
        <v>175179956</v>
      </c>
      <c r="E37" s="24">
        <v>0</v>
      </c>
      <c r="F37" s="6">
        <v>0</v>
      </c>
      <c r="G37" s="25">
        <v>0</v>
      </c>
      <c r="H37" s="26">
        <v>219534331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72011540</v>
      </c>
      <c r="C38" s="6">
        <v>94573162</v>
      </c>
      <c r="D38" s="23">
        <v>91628900</v>
      </c>
      <c r="E38" s="24">
        <v>0</v>
      </c>
      <c r="F38" s="6">
        <v>0</v>
      </c>
      <c r="G38" s="25">
        <v>0</v>
      </c>
      <c r="H38" s="26">
        <v>91924434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3311801132</v>
      </c>
      <c r="C39" s="6">
        <v>3191218165</v>
      </c>
      <c r="D39" s="23">
        <v>3191175013</v>
      </c>
      <c r="E39" s="24">
        <v>0</v>
      </c>
      <c r="F39" s="6">
        <v>0</v>
      </c>
      <c r="G39" s="25">
        <v>0</v>
      </c>
      <c r="H39" s="26">
        <v>3247829541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104863567</v>
      </c>
      <c r="C42" s="6">
        <v>86645233</v>
      </c>
      <c r="D42" s="23">
        <v>50971912</v>
      </c>
      <c r="E42" s="24">
        <v>77456777</v>
      </c>
      <c r="F42" s="6">
        <v>118519634</v>
      </c>
      <c r="G42" s="25">
        <v>118519634</v>
      </c>
      <c r="H42" s="26">
        <v>64834131</v>
      </c>
      <c r="I42" s="24">
        <v>172075164</v>
      </c>
      <c r="J42" s="6">
        <v>205806900</v>
      </c>
      <c r="K42" s="25">
        <v>194939388</v>
      </c>
    </row>
    <row r="43" spans="1:11" ht="12.75">
      <c r="A43" s="22" t="s">
        <v>46</v>
      </c>
      <c r="B43" s="6">
        <v>-99602920</v>
      </c>
      <c r="C43" s="6">
        <v>-97077079</v>
      </c>
      <c r="D43" s="23">
        <v>-84133214</v>
      </c>
      <c r="E43" s="24">
        <v>-133245414</v>
      </c>
      <c r="F43" s="6">
        <v>-149527339</v>
      </c>
      <c r="G43" s="25">
        <v>-149527339</v>
      </c>
      <c r="H43" s="26">
        <v>-100314156</v>
      </c>
      <c r="I43" s="24">
        <v>-171181836</v>
      </c>
      <c r="J43" s="6">
        <v>-197690796</v>
      </c>
      <c r="K43" s="25">
        <v>-190873812</v>
      </c>
    </row>
    <row r="44" spans="1:11" ht="12.75">
      <c r="A44" s="22" t="s">
        <v>47</v>
      </c>
      <c r="B44" s="6">
        <v>-627400</v>
      </c>
      <c r="C44" s="6">
        <v>8856823</v>
      </c>
      <c r="D44" s="23">
        <v>-5135260</v>
      </c>
      <c r="E44" s="24">
        <v>-2787766</v>
      </c>
      <c r="F44" s="6">
        <v>0</v>
      </c>
      <c r="G44" s="25">
        <v>0</v>
      </c>
      <c r="H44" s="26">
        <v>-4356936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8335355</v>
      </c>
      <c r="C45" s="7">
        <v>2080901</v>
      </c>
      <c r="D45" s="69">
        <v>-36224866</v>
      </c>
      <c r="E45" s="70">
        <v>-58576403</v>
      </c>
      <c r="F45" s="7">
        <v>-31007705</v>
      </c>
      <c r="G45" s="71">
        <v>-31007705</v>
      </c>
      <c r="H45" s="72">
        <v>-39459451</v>
      </c>
      <c r="I45" s="70">
        <v>893328</v>
      </c>
      <c r="J45" s="7">
        <v>8116104</v>
      </c>
      <c r="K45" s="71">
        <v>4065576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6755928</v>
      </c>
      <c r="C48" s="6">
        <v>5292764</v>
      </c>
      <c r="D48" s="23">
        <v>3857367</v>
      </c>
      <c r="E48" s="24">
        <v>-253252894</v>
      </c>
      <c r="F48" s="6">
        <v>-249526014</v>
      </c>
      <c r="G48" s="25">
        <v>-249526014</v>
      </c>
      <c r="H48" s="26">
        <v>33108907</v>
      </c>
      <c r="I48" s="24">
        <v>-103168200</v>
      </c>
      <c r="J48" s="6">
        <v>-99352344</v>
      </c>
      <c r="K48" s="25">
        <v>-232825560</v>
      </c>
    </row>
    <row r="49" spans="1:11" ht="12.75">
      <c r="A49" s="22" t="s">
        <v>51</v>
      </c>
      <c r="B49" s="6">
        <f>+B75</f>
        <v>-41243800.50926176</v>
      </c>
      <c r="C49" s="6">
        <f aca="true" t="shared" si="6" ref="C49:K49">+C75</f>
        <v>-17650508.960063457</v>
      </c>
      <c r="D49" s="23">
        <f t="shared" si="6"/>
        <v>-15578837.11566794</v>
      </c>
      <c r="E49" s="24">
        <f t="shared" si="6"/>
        <v>-3215234.547602741</v>
      </c>
      <c r="F49" s="6">
        <f t="shared" si="6"/>
        <v>-2118429.7089723344</v>
      </c>
      <c r="G49" s="25">
        <f t="shared" si="6"/>
        <v>-2118429.7089723344</v>
      </c>
      <c r="H49" s="26">
        <f t="shared" si="6"/>
        <v>-45833441.44339016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47999728.50926176</v>
      </c>
      <c r="C50" s="7">
        <f aca="true" t="shared" si="7" ref="C50:K50">+C48-C49</f>
        <v>22943272.960063457</v>
      </c>
      <c r="D50" s="69">
        <f t="shared" si="7"/>
        <v>19436204.11566794</v>
      </c>
      <c r="E50" s="70">
        <f t="shared" si="7"/>
        <v>-250037659.45239726</v>
      </c>
      <c r="F50" s="7">
        <f t="shared" si="7"/>
        <v>-247407584.29102767</v>
      </c>
      <c r="G50" s="71">
        <f t="shared" si="7"/>
        <v>-247407584.29102767</v>
      </c>
      <c r="H50" s="72">
        <f t="shared" si="7"/>
        <v>78942348.44339016</v>
      </c>
      <c r="I50" s="70">
        <f t="shared" si="7"/>
        <v>-103168200</v>
      </c>
      <c r="J50" s="7">
        <f t="shared" si="7"/>
        <v>-99352344</v>
      </c>
      <c r="K50" s="71">
        <f t="shared" si="7"/>
        <v>-232825560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3309930143</v>
      </c>
      <c r="C53" s="6">
        <v>3201273300</v>
      </c>
      <c r="D53" s="23">
        <v>3020351346</v>
      </c>
      <c r="E53" s="24">
        <v>83304333</v>
      </c>
      <c r="F53" s="6">
        <v>96106403</v>
      </c>
      <c r="G53" s="25">
        <v>96106403</v>
      </c>
      <c r="H53" s="26">
        <v>2416733058</v>
      </c>
      <c r="I53" s="24">
        <v>76060836</v>
      </c>
      <c r="J53" s="6">
        <v>79207812</v>
      </c>
      <c r="K53" s="25">
        <v>83048820</v>
      </c>
    </row>
    <row r="54" spans="1:11" ht="12.75">
      <c r="A54" s="22" t="s">
        <v>55</v>
      </c>
      <c r="B54" s="6">
        <v>215927790</v>
      </c>
      <c r="C54" s="6">
        <v>209967015</v>
      </c>
      <c r="D54" s="23">
        <v>0</v>
      </c>
      <c r="E54" s="24">
        <v>252082486</v>
      </c>
      <c r="F54" s="6">
        <v>252082486</v>
      </c>
      <c r="G54" s="25">
        <v>252082486</v>
      </c>
      <c r="H54" s="26">
        <v>226647234</v>
      </c>
      <c r="I54" s="24">
        <v>119014752</v>
      </c>
      <c r="J54" s="6">
        <v>119014752</v>
      </c>
      <c r="K54" s="25">
        <v>249014760</v>
      </c>
    </row>
    <row r="55" spans="1:11" ht="12.75">
      <c r="A55" s="22" t="s">
        <v>56</v>
      </c>
      <c r="B55" s="6">
        <v>0</v>
      </c>
      <c r="C55" s="6">
        <v>0</v>
      </c>
      <c r="D55" s="23">
        <v>65703475</v>
      </c>
      <c r="E55" s="24">
        <v>49877777</v>
      </c>
      <c r="F55" s="6">
        <v>62429847</v>
      </c>
      <c r="G55" s="25">
        <v>62429847</v>
      </c>
      <c r="H55" s="26">
        <v>130668125</v>
      </c>
      <c r="I55" s="24">
        <v>47992848</v>
      </c>
      <c r="J55" s="6">
        <v>23592828</v>
      </c>
      <c r="K55" s="25">
        <v>23768832</v>
      </c>
    </row>
    <row r="56" spans="1:11" ht="12.75">
      <c r="A56" s="22" t="s">
        <v>57</v>
      </c>
      <c r="B56" s="6">
        <v>2244773</v>
      </c>
      <c r="C56" s="6">
        <v>11258003</v>
      </c>
      <c r="D56" s="23">
        <v>8114620</v>
      </c>
      <c r="E56" s="24">
        <v>8089756</v>
      </c>
      <c r="F56" s="6">
        <v>871050</v>
      </c>
      <c r="G56" s="25">
        <v>871050</v>
      </c>
      <c r="H56" s="26">
        <v>16662710</v>
      </c>
      <c r="I56" s="24">
        <v>23400408</v>
      </c>
      <c r="J56" s="6">
        <v>24623160</v>
      </c>
      <c r="K56" s="25">
        <v>25854096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30370</v>
      </c>
      <c r="F59" s="6">
        <v>30370</v>
      </c>
      <c r="G59" s="25">
        <v>30370</v>
      </c>
      <c r="H59" s="26">
        <v>30370</v>
      </c>
      <c r="I59" s="24">
        <v>37753380</v>
      </c>
      <c r="J59" s="6">
        <v>41692090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-370</v>
      </c>
      <c r="F60" s="6">
        <v>-370</v>
      </c>
      <c r="G60" s="25">
        <v>-370</v>
      </c>
      <c r="H60" s="26">
        <v>-370</v>
      </c>
      <c r="I60" s="24">
        <v>49360277</v>
      </c>
      <c r="J60" s="6">
        <v>53091199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5483</v>
      </c>
      <c r="C62" s="98">
        <v>5483</v>
      </c>
      <c r="D62" s="99">
        <v>5483</v>
      </c>
      <c r="E62" s="97">
        <v>823</v>
      </c>
      <c r="F62" s="98">
        <v>823</v>
      </c>
      <c r="G62" s="99">
        <v>823</v>
      </c>
      <c r="H62" s="100">
        <v>823</v>
      </c>
      <c r="I62" s="97">
        <v>823</v>
      </c>
      <c r="J62" s="98">
        <v>823</v>
      </c>
      <c r="K62" s="99">
        <v>0</v>
      </c>
    </row>
    <row r="63" spans="1:11" ht="12.75">
      <c r="A63" s="96" t="s">
        <v>63</v>
      </c>
      <c r="B63" s="97">
        <v>14474</v>
      </c>
      <c r="C63" s="98">
        <v>14474</v>
      </c>
      <c r="D63" s="99">
        <v>14474</v>
      </c>
      <c r="E63" s="97">
        <v>10506</v>
      </c>
      <c r="F63" s="98">
        <v>10506</v>
      </c>
      <c r="G63" s="99">
        <v>10506</v>
      </c>
      <c r="H63" s="100">
        <v>10506</v>
      </c>
      <c r="I63" s="97">
        <v>10506</v>
      </c>
      <c r="J63" s="98">
        <v>10506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2685</v>
      </c>
      <c r="F64" s="98">
        <v>2685</v>
      </c>
      <c r="G64" s="99">
        <v>2685</v>
      </c>
      <c r="H64" s="100">
        <v>2685</v>
      </c>
      <c r="I64" s="97">
        <v>2685</v>
      </c>
      <c r="J64" s="98">
        <v>2685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15153</v>
      </c>
      <c r="F65" s="98">
        <v>15153</v>
      </c>
      <c r="G65" s="99">
        <v>15153</v>
      </c>
      <c r="H65" s="100">
        <v>15153</v>
      </c>
      <c r="I65" s="97">
        <v>15153</v>
      </c>
      <c r="J65" s="98">
        <v>15153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0.7913967270392106</v>
      </c>
      <c r="C70" s="5">
        <f aca="true" t="shared" si="8" ref="C70:K70">IF(ISERROR(C71/C72),0,(C71/C72))</f>
        <v>0.6827970974338199</v>
      </c>
      <c r="D70" s="5">
        <f t="shared" si="8"/>
        <v>0.6559160048843331</v>
      </c>
      <c r="E70" s="5">
        <f t="shared" si="8"/>
        <v>0.7626275137838701</v>
      </c>
      <c r="F70" s="5">
        <f t="shared" si="8"/>
        <v>0.7353026430372789</v>
      </c>
      <c r="G70" s="5">
        <f t="shared" si="8"/>
        <v>0.7353026430372789</v>
      </c>
      <c r="H70" s="5">
        <f t="shared" si="8"/>
        <v>0.8321138801948429</v>
      </c>
      <c r="I70" s="5">
        <f t="shared" si="8"/>
        <v>0.7419137588789753</v>
      </c>
      <c r="J70" s="5">
        <f t="shared" si="8"/>
        <v>0.741913729754835</v>
      </c>
      <c r="K70" s="5">
        <f t="shared" si="8"/>
        <v>0.7419137586975327</v>
      </c>
    </row>
    <row r="71" spans="1:11" ht="12.75" hidden="1">
      <c r="A71" s="2" t="s">
        <v>104</v>
      </c>
      <c r="B71" s="2">
        <f>+B83</f>
        <v>169851199</v>
      </c>
      <c r="C71" s="2">
        <f aca="true" t="shared" si="9" ref="C71:K71">+C83</f>
        <v>148538069</v>
      </c>
      <c r="D71" s="2">
        <f t="shared" si="9"/>
        <v>171721174</v>
      </c>
      <c r="E71" s="2">
        <f t="shared" si="9"/>
        <v>195119735</v>
      </c>
      <c r="F71" s="2">
        <f t="shared" si="9"/>
        <v>205796678</v>
      </c>
      <c r="G71" s="2">
        <f t="shared" si="9"/>
        <v>205796678</v>
      </c>
      <c r="H71" s="2">
        <f t="shared" si="9"/>
        <v>233861304</v>
      </c>
      <c r="I71" s="2">
        <f t="shared" si="9"/>
        <v>216005796</v>
      </c>
      <c r="J71" s="2">
        <f t="shared" si="9"/>
        <v>226806072</v>
      </c>
      <c r="K71" s="2">
        <f t="shared" si="9"/>
        <v>238146384</v>
      </c>
    </row>
    <row r="72" spans="1:11" ht="12.75" hidden="1">
      <c r="A72" s="2" t="s">
        <v>105</v>
      </c>
      <c r="B72" s="2">
        <f>+B77</f>
        <v>214622064</v>
      </c>
      <c r="C72" s="2">
        <f aca="true" t="shared" si="10" ref="C72:K72">+C77</f>
        <v>217543498</v>
      </c>
      <c r="D72" s="2">
        <f t="shared" si="10"/>
        <v>261803604</v>
      </c>
      <c r="E72" s="2">
        <f t="shared" si="10"/>
        <v>255851948</v>
      </c>
      <c r="F72" s="2">
        <f t="shared" si="10"/>
        <v>279880237</v>
      </c>
      <c r="G72" s="2">
        <f t="shared" si="10"/>
        <v>279880237</v>
      </c>
      <c r="H72" s="2">
        <f t="shared" si="10"/>
        <v>281044830</v>
      </c>
      <c r="I72" s="2">
        <f t="shared" si="10"/>
        <v>291146772</v>
      </c>
      <c r="J72" s="2">
        <f t="shared" si="10"/>
        <v>305704104</v>
      </c>
      <c r="K72" s="2">
        <f t="shared" si="10"/>
        <v>320989308</v>
      </c>
    </row>
    <row r="73" spans="1:11" ht="12.75" hidden="1">
      <c r="A73" s="2" t="s">
        <v>106</v>
      </c>
      <c r="B73" s="2">
        <f>+B74</f>
        <v>115859328.49999997</v>
      </c>
      <c r="C73" s="2">
        <f aca="true" t="shared" si="11" ref="C73:K73">+(C78+C80+C81+C82)-(B78+B80+B81+B82)</f>
        <v>54380018</v>
      </c>
      <c r="D73" s="2">
        <f t="shared" si="11"/>
        <v>74008106</v>
      </c>
      <c r="E73" s="2">
        <f t="shared" si="11"/>
        <v>-275239669</v>
      </c>
      <c r="F73" s="2">
        <f>+(F78+F80+F81+F82)-(D78+D80+D81+D82)</f>
        <v>-276574634</v>
      </c>
      <c r="G73" s="2">
        <f>+(G78+G80+G81+G82)-(D78+D80+D81+D82)</f>
        <v>-276574634</v>
      </c>
      <c r="H73" s="2">
        <f>+(H78+H80+H81+H82)-(D78+D80+D81+D82)</f>
        <v>30151100</v>
      </c>
      <c r="I73" s="2">
        <f>+(I78+I80+I81+I82)-(E78+E80+E81+E82)</f>
        <v>-4215996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107</v>
      </c>
      <c r="B74" s="2">
        <f>+TREND(C74:E74)</f>
        <v>115859328.49999997</v>
      </c>
      <c r="C74" s="2">
        <f>+C73</f>
        <v>54380018</v>
      </c>
      <c r="D74" s="2">
        <f aca="true" t="shared" si="12" ref="D74:K74">+D73</f>
        <v>74008106</v>
      </c>
      <c r="E74" s="2">
        <f t="shared" si="12"/>
        <v>-275239669</v>
      </c>
      <c r="F74" s="2">
        <f t="shared" si="12"/>
        <v>-276574634</v>
      </c>
      <c r="G74" s="2">
        <f t="shared" si="12"/>
        <v>-276574634</v>
      </c>
      <c r="H74" s="2">
        <f t="shared" si="12"/>
        <v>30151100</v>
      </c>
      <c r="I74" s="2">
        <f t="shared" si="12"/>
        <v>-4215996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108</v>
      </c>
      <c r="B75" s="2">
        <f>+B84-(((B80+B81+B78)*B70)-B79)</f>
        <v>-41243800.50926176</v>
      </c>
      <c r="C75" s="2">
        <f aca="true" t="shared" si="13" ref="C75:K75">+C84-(((C80+C81+C78)*C70)-C79)</f>
        <v>-17650508.960063457</v>
      </c>
      <c r="D75" s="2">
        <f t="shared" si="13"/>
        <v>-15578837.11566794</v>
      </c>
      <c r="E75" s="2">
        <f t="shared" si="13"/>
        <v>-3215234.547602741</v>
      </c>
      <c r="F75" s="2">
        <f t="shared" si="13"/>
        <v>-2118429.7089723344</v>
      </c>
      <c r="G75" s="2">
        <f t="shared" si="13"/>
        <v>-2118429.7089723344</v>
      </c>
      <c r="H75" s="2">
        <f t="shared" si="13"/>
        <v>-45833441.44339016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214622064</v>
      </c>
      <c r="C77" s="3">
        <v>217543498</v>
      </c>
      <c r="D77" s="3">
        <v>261803604</v>
      </c>
      <c r="E77" s="3">
        <v>255851948</v>
      </c>
      <c r="F77" s="3">
        <v>279880237</v>
      </c>
      <c r="G77" s="3">
        <v>279880237</v>
      </c>
      <c r="H77" s="3">
        <v>281044830</v>
      </c>
      <c r="I77" s="3">
        <v>291146772</v>
      </c>
      <c r="J77" s="3">
        <v>305704104</v>
      </c>
      <c r="K77" s="3">
        <v>320989308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78310557</v>
      </c>
      <c r="C79" s="3">
        <v>122628488</v>
      </c>
      <c r="D79" s="3">
        <v>163252164</v>
      </c>
      <c r="E79" s="3">
        <v>0</v>
      </c>
      <c r="F79" s="3">
        <v>0</v>
      </c>
      <c r="G79" s="3">
        <v>0</v>
      </c>
      <c r="H79" s="3">
        <v>206125851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103900676</v>
      </c>
      <c r="C80" s="3">
        <v>146501145</v>
      </c>
      <c r="D80" s="3">
        <v>231244522</v>
      </c>
      <c r="E80" s="3">
        <v>4215996</v>
      </c>
      <c r="F80" s="3">
        <v>2881031</v>
      </c>
      <c r="G80" s="3">
        <v>2881031</v>
      </c>
      <c r="H80" s="3">
        <v>245533131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47166865</v>
      </c>
      <c r="C81" s="3">
        <v>58946414</v>
      </c>
      <c r="D81" s="3">
        <v>41398621</v>
      </c>
      <c r="E81" s="3">
        <v>0</v>
      </c>
      <c r="F81" s="3">
        <v>0</v>
      </c>
      <c r="G81" s="3">
        <v>0</v>
      </c>
      <c r="H81" s="3">
        <v>57261112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6812522</v>
      </c>
      <c r="E82" s="3">
        <v>0</v>
      </c>
      <c r="F82" s="3">
        <v>0</v>
      </c>
      <c r="G82" s="3">
        <v>0</v>
      </c>
      <c r="H82" s="3">
        <v>6812522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169851199</v>
      </c>
      <c r="C83" s="3">
        <v>148538069</v>
      </c>
      <c r="D83" s="3">
        <v>171721174</v>
      </c>
      <c r="E83" s="3">
        <v>195119735</v>
      </c>
      <c r="F83" s="3">
        <v>205796678</v>
      </c>
      <c r="G83" s="3">
        <v>205796678</v>
      </c>
      <c r="H83" s="3">
        <v>233861304</v>
      </c>
      <c r="I83" s="3">
        <v>216005796</v>
      </c>
      <c r="J83" s="3">
        <v>226806072</v>
      </c>
      <c r="K83" s="3">
        <v>238146384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90188155</v>
      </c>
      <c r="C5" s="6">
        <v>91450921</v>
      </c>
      <c r="D5" s="23">
        <v>140553141</v>
      </c>
      <c r="E5" s="24">
        <v>156034669</v>
      </c>
      <c r="F5" s="6">
        <v>156034669</v>
      </c>
      <c r="G5" s="25">
        <v>156034669</v>
      </c>
      <c r="H5" s="26">
        <v>146335676</v>
      </c>
      <c r="I5" s="24">
        <v>153341804</v>
      </c>
      <c r="J5" s="6">
        <v>163262312</v>
      </c>
      <c r="K5" s="25">
        <v>173778050</v>
      </c>
    </row>
    <row r="6" spans="1:11" ht="12.75">
      <c r="A6" s="22" t="s">
        <v>19</v>
      </c>
      <c r="B6" s="6">
        <v>325585327</v>
      </c>
      <c r="C6" s="6">
        <v>331522093</v>
      </c>
      <c r="D6" s="23">
        <v>336804807</v>
      </c>
      <c r="E6" s="24">
        <v>403021386</v>
      </c>
      <c r="F6" s="6">
        <v>403021386</v>
      </c>
      <c r="G6" s="25">
        <v>403021386</v>
      </c>
      <c r="H6" s="26">
        <v>359746348</v>
      </c>
      <c r="I6" s="24">
        <v>404774314</v>
      </c>
      <c r="J6" s="6">
        <v>429160773</v>
      </c>
      <c r="K6" s="25">
        <v>454986418</v>
      </c>
    </row>
    <row r="7" spans="1:11" ht="12.75">
      <c r="A7" s="22" t="s">
        <v>20</v>
      </c>
      <c r="B7" s="6">
        <v>0</v>
      </c>
      <c r="C7" s="6">
        <v>0</v>
      </c>
      <c r="D7" s="23">
        <v>407502</v>
      </c>
      <c r="E7" s="24">
        <v>403252</v>
      </c>
      <c r="F7" s="6">
        <v>403252</v>
      </c>
      <c r="G7" s="25">
        <v>403252</v>
      </c>
      <c r="H7" s="26">
        <v>167115</v>
      </c>
      <c r="I7" s="24">
        <v>200000</v>
      </c>
      <c r="J7" s="6">
        <v>212000</v>
      </c>
      <c r="K7" s="25">
        <v>224720</v>
      </c>
    </row>
    <row r="8" spans="1:11" ht="12.75">
      <c r="A8" s="22" t="s">
        <v>21</v>
      </c>
      <c r="B8" s="6">
        <v>130746000</v>
      </c>
      <c r="C8" s="6">
        <v>130615210</v>
      </c>
      <c r="D8" s="23">
        <v>134964000</v>
      </c>
      <c r="E8" s="24">
        <v>150631000</v>
      </c>
      <c r="F8" s="6">
        <v>150631000</v>
      </c>
      <c r="G8" s="25">
        <v>150631000</v>
      </c>
      <c r="H8" s="26">
        <v>153381000</v>
      </c>
      <c r="I8" s="24">
        <v>171097000</v>
      </c>
      <c r="J8" s="6">
        <v>181355000</v>
      </c>
      <c r="K8" s="25">
        <v>197447000</v>
      </c>
    </row>
    <row r="9" spans="1:11" ht="12.75">
      <c r="A9" s="22" t="s">
        <v>22</v>
      </c>
      <c r="B9" s="6">
        <v>65296925</v>
      </c>
      <c r="C9" s="6">
        <v>64621387</v>
      </c>
      <c r="D9" s="23">
        <v>41736787</v>
      </c>
      <c r="E9" s="24">
        <v>151800888</v>
      </c>
      <c r="F9" s="6">
        <v>151814888</v>
      </c>
      <c r="G9" s="25">
        <v>151814888</v>
      </c>
      <c r="H9" s="26">
        <v>80094425</v>
      </c>
      <c r="I9" s="24">
        <v>47227395</v>
      </c>
      <c r="J9" s="6">
        <v>51592961</v>
      </c>
      <c r="K9" s="25">
        <v>76165278</v>
      </c>
    </row>
    <row r="10" spans="1:11" ht="20.25">
      <c r="A10" s="27" t="s">
        <v>98</v>
      </c>
      <c r="B10" s="28">
        <f>SUM(B5:B9)</f>
        <v>611816407</v>
      </c>
      <c r="C10" s="29">
        <f aca="true" t="shared" si="0" ref="C10:K10">SUM(C5:C9)</f>
        <v>618209611</v>
      </c>
      <c r="D10" s="30">
        <f t="shared" si="0"/>
        <v>654466237</v>
      </c>
      <c r="E10" s="28">
        <f t="shared" si="0"/>
        <v>861891195</v>
      </c>
      <c r="F10" s="29">
        <f t="shared" si="0"/>
        <v>861905195</v>
      </c>
      <c r="G10" s="31">
        <f t="shared" si="0"/>
        <v>861905195</v>
      </c>
      <c r="H10" s="32">
        <f t="shared" si="0"/>
        <v>739724564</v>
      </c>
      <c r="I10" s="28">
        <f t="shared" si="0"/>
        <v>776640513</v>
      </c>
      <c r="J10" s="29">
        <f t="shared" si="0"/>
        <v>825583046</v>
      </c>
      <c r="K10" s="31">
        <f t="shared" si="0"/>
        <v>902601466</v>
      </c>
    </row>
    <row r="11" spans="1:11" ht="12.75">
      <c r="A11" s="22" t="s">
        <v>23</v>
      </c>
      <c r="B11" s="6">
        <v>201666787</v>
      </c>
      <c r="C11" s="6">
        <v>212384802</v>
      </c>
      <c r="D11" s="23">
        <v>242040201</v>
      </c>
      <c r="E11" s="24">
        <v>246273754</v>
      </c>
      <c r="F11" s="6">
        <v>246272754</v>
      </c>
      <c r="G11" s="25">
        <v>246272754</v>
      </c>
      <c r="H11" s="26">
        <v>274867581</v>
      </c>
      <c r="I11" s="24">
        <v>266403821</v>
      </c>
      <c r="J11" s="6">
        <v>285483605</v>
      </c>
      <c r="K11" s="25">
        <v>305359883</v>
      </c>
    </row>
    <row r="12" spans="1:11" ht="12.75">
      <c r="A12" s="22" t="s">
        <v>24</v>
      </c>
      <c r="B12" s="6">
        <v>14813961</v>
      </c>
      <c r="C12" s="6">
        <v>13440618</v>
      </c>
      <c r="D12" s="23">
        <v>16329665</v>
      </c>
      <c r="E12" s="24">
        <v>15730019</v>
      </c>
      <c r="F12" s="6">
        <v>15730019</v>
      </c>
      <c r="G12" s="25">
        <v>15730019</v>
      </c>
      <c r="H12" s="26">
        <v>16858102</v>
      </c>
      <c r="I12" s="24">
        <v>16829361</v>
      </c>
      <c r="J12" s="6">
        <v>17839124</v>
      </c>
      <c r="K12" s="25">
        <v>18909472</v>
      </c>
    </row>
    <row r="13" spans="1:11" ht="12.75">
      <c r="A13" s="22" t="s">
        <v>99</v>
      </c>
      <c r="B13" s="6">
        <v>67910967</v>
      </c>
      <c r="C13" s="6">
        <v>73366952</v>
      </c>
      <c r="D13" s="23">
        <v>106509714</v>
      </c>
      <c r="E13" s="24">
        <v>77806068</v>
      </c>
      <c r="F13" s="6">
        <v>77806068</v>
      </c>
      <c r="G13" s="25">
        <v>77806068</v>
      </c>
      <c r="H13" s="26">
        <v>265855090</v>
      </c>
      <c r="I13" s="24">
        <v>78991057</v>
      </c>
      <c r="J13" s="6">
        <v>84273995</v>
      </c>
      <c r="K13" s="25">
        <v>89103534</v>
      </c>
    </row>
    <row r="14" spans="1:11" ht="12.75">
      <c r="A14" s="22" t="s">
        <v>25</v>
      </c>
      <c r="B14" s="6">
        <v>17084658</v>
      </c>
      <c r="C14" s="6">
        <v>19095628</v>
      </c>
      <c r="D14" s="23">
        <v>21942293</v>
      </c>
      <c r="E14" s="24">
        <v>8500000</v>
      </c>
      <c r="F14" s="6">
        <v>8500000</v>
      </c>
      <c r="G14" s="25">
        <v>8500000</v>
      </c>
      <c r="H14" s="26">
        <v>14648931</v>
      </c>
      <c r="I14" s="24">
        <v>9200000</v>
      </c>
      <c r="J14" s="6">
        <v>9752000</v>
      </c>
      <c r="K14" s="25">
        <v>10337120</v>
      </c>
    </row>
    <row r="15" spans="1:11" ht="12.75">
      <c r="A15" s="22" t="s">
        <v>26</v>
      </c>
      <c r="B15" s="6">
        <v>155966252</v>
      </c>
      <c r="C15" s="6">
        <v>169530034</v>
      </c>
      <c r="D15" s="23">
        <v>152802892</v>
      </c>
      <c r="E15" s="24">
        <v>181863677</v>
      </c>
      <c r="F15" s="6">
        <v>184719312</v>
      </c>
      <c r="G15" s="25">
        <v>184719312</v>
      </c>
      <c r="H15" s="26">
        <v>174763846</v>
      </c>
      <c r="I15" s="24">
        <v>178146840</v>
      </c>
      <c r="J15" s="6">
        <v>190286189</v>
      </c>
      <c r="K15" s="25">
        <v>203807826</v>
      </c>
    </row>
    <row r="16" spans="1:11" ht="12.75">
      <c r="A16" s="22" t="s">
        <v>21</v>
      </c>
      <c r="B16" s="6">
        <v>0</v>
      </c>
      <c r="C16" s="6">
        <v>0</v>
      </c>
      <c r="D16" s="23">
        <v>3009549</v>
      </c>
      <c r="E16" s="24">
        <v>6000000</v>
      </c>
      <c r="F16" s="6">
        <v>8960000</v>
      </c>
      <c r="G16" s="25">
        <v>8960000</v>
      </c>
      <c r="H16" s="26">
        <v>5141823</v>
      </c>
      <c r="I16" s="24">
        <v>4500000</v>
      </c>
      <c r="J16" s="6">
        <v>4620000</v>
      </c>
      <c r="K16" s="25">
        <v>5247200</v>
      </c>
    </row>
    <row r="17" spans="1:11" ht="12.75">
      <c r="A17" s="22" t="s">
        <v>27</v>
      </c>
      <c r="B17" s="6">
        <v>289481301</v>
      </c>
      <c r="C17" s="6">
        <v>275595361</v>
      </c>
      <c r="D17" s="23">
        <v>293500126</v>
      </c>
      <c r="E17" s="24">
        <v>312972260</v>
      </c>
      <c r="F17" s="6">
        <v>305322235</v>
      </c>
      <c r="G17" s="25">
        <v>305322235</v>
      </c>
      <c r="H17" s="26">
        <v>261747310</v>
      </c>
      <c r="I17" s="24">
        <v>216651093</v>
      </c>
      <c r="J17" s="6">
        <v>224229604</v>
      </c>
      <c r="K17" s="25">
        <v>238845750</v>
      </c>
    </row>
    <row r="18" spans="1:11" ht="12.75">
      <c r="A18" s="33" t="s">
        <v>28</v>
      </c>
      <c r="B18" s="34">
        <f>SUM(B11:B17)</f>
        <v>746923926</v>
      </c>
      <c r="C18" s="35">
        <f aca="true" t="shared" si="1" ref="C18:K18">SUM(C11:C17)</f>
        <v>763413395</v>
      </c>
      <c r="D18" s="36">
        <f t="shared" si="1"/>
        <v>836134440</v>
      </c>
      <c r="E18" s="34">
        <f t="shared" si="1"/>
        <v>849145778</v>
      </c>
      <c r="F18" s="35">
        <f t="shared" si="1"/>
        <v>847310388</v>
      </c>
      <c r="G18" s="37">
        <f t="shared" si="1"/>
        <v>847310388</v>
      </c>
      <c r="H18" s="38">
        <f t="shared" si="1"/>
        <v>1013882683</v>
      </c>
      <c r="I18" s="34">
        <f t="shared" si="1"/>
        <v>770722172</v>
      </c>
      <c r="J18" s="35">
        <f t="shared" si="1"/>
        <v>816484517</v>
      </c>
      <c r="K18" s="37">
        <f t="shared" si="1"/>
        <v>871610785</v>
      </c>
    </row>
    <row r="19" spans="1:11" ht="12.75">
      <c r="A19" s="33" t="s">
        <v>29</v>
      </c>
      <c r="B19" s="39">
        <f>+B10-B18</f>
        <v>-135107519</v>
      </c>
      <c r="C19" s="40">
        <f aca="true" t="shared" si="2" ref="C19:K19">+C10-C18</f>
        <v>-145203784</v>
      </c>
      <c r="D19" s="41">
        <f t="shared" si="2"/>
        <v>-181668203</v>
      </c>
      <c r="E19" s="39">
        <f t="shared" si="2"/>
        <v>12745417</v>
      </c>
      <c r="F19" s="40">
        <f t="shared" si="2"/>
        <v>14594807</v>
      </c>
      <c r="G19" s="42">
        <f t="shared" si="2"/>
        <v>14594807</v>
      </c>
      <c r="H19" s="43">
        <f t="shared" si="2"/>
        <v>-274158119</v>
      </c>
      <c r="I19" s="39">
        <f t="shared" si="2"/>
        <v>5918341</v>
      </c>
      <c r="J19" s="40">
        <f t="shared" si="2"/>
        <v>9098529</v>
      </c>
      <c r="K19" s="42">
        <f t="shared" si="2"/>
        <v>30990681</v>
      </c>
    </row>
    <row r="20" spans="1:11" ht="20.25">
      <c r="A20" s="44" t="s">
        <v>30</v>
      </c>
      <c r="B20" s="45">
        <v>78916471</v>
      </c>
      <c r="C20" s="46">
        <v>68640013</v>
      </c>
      <c r="D20" s="47">
        <v>0</v>
      </c>
      <c r="E20" s="45">
        <v>72914000</v>
      </c>
      <c r="F20" s="46">
        <v>72914000</v>
      </c>
      <c r="G20" s="48">
        <v>72914000</v>
      </c>
      <c r="H20" s="49">
        <v>66907765</v>
      </c>
      <c r="I20" s="45">
        <v>62008000</v>
      </c>
      <c r="J20" s="46">
        <v>62607000</v>
      </c>
      <c r="K20" s="48">
        <v>86793000</v>
      </c>
    </row>
    <row r="21" spans="1:11" ht="12.75">
      <c r="A21" s="22" t="s">
        <v>100</v>
      </c>
      <c r="B21" s="50">
        <v>0</v>
      </c>
      <c r="C21" s="51">
        <v>0</v>
      </c>
      <c r="D21" s="52">
        <v>57020417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101</v>
      </c>
      <c r="B22" s="56">
        <f>SUM(B19:B21)</f>
        <v>-56191048</v>
      </c>
      <c r="C22" s="57">
        <f aca="true" t="shared" si="3" ref="C22:K22">SUM(C19:C21)</f>
        <v>-76563771</v>
      </c>
      <c r="D22" s="58">
        <f t="shared" si="3"/>
        <v>-124647786</v>
      </c>
      <c r="E22" s="56">
        <f t="shared" si="3"/>
        <v>85659417</v>
      </c>
      <c r="F22" s="57">
        <f t="shared" si="3"/>
        <v>87508807</v>
      </c>
      <c r="G22" s="59">
        <f t="shared" si="3"/>
        <v>87508807</v>
      </c>
      <c r="H22" s="60">
        <f t="shared" si="3"/>
        <v>-207250354</v>
      </c>
      <c r="I22" s="56">
        <f t="shared" si="3"/>
        <v>67926341</v>
      </c>
      <c r="J22" s="57">
        <f t="shared" si="3"/>
        <v>71705529</v>
      </c>
      <c r="K22" s="59">
        <f t="shared" si="3"/>
        <v>117783681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-56191048</v>
      </c>
      <c r="C24" s="40">
        <f aca="true" t="shared" si="4" ref="C24:K24">SUM(C22:C23)</f>
        <v>-76563771</v>
      </c>
      <c r="D24" s="41">
        <f t="shared" si="4"/>
        <v>-124647786</v>
      </c>
      <c r="E24" s="39">
        <f t="shared" si="4"/>
        <v>85659417</v>
      </c>
      <c r="F24" s="40">
        <f t="shared" si="4"/>
        <v>87508807</v>
      </c>
      <c r="G24" s="42">
        <f t="shared" si="4"/>
        <v>87508807</v>
      </c>
      <c r="H24" s="43">
        <f t="shared" si="4"/>
        <v>-207250354</v>
      </c>
      <c r="I24" s="39">
        <f t="shared" si="4"/>
        <v>67926341</v>
      </c>
      <c r="J24" s="40">
        <f t="shared" si="4"/>
        <v>71705529</v>
      </c>
      <c r="K24" s="42">
        <f t="shared" si="4"/>
        <v>117783681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75859682</v>
      </c>
      <c r="C27" s="7">
        <v>76086021</v>
      </c>
      <c r="D27" s="69">
        <v>54994053</v>
      </c>
      <c r="E27" s="70">
        <v>76179207</v>
      </c>
      <c r="F27" s="7">
        <v>78028597</v>
      </c>
      <c r="G27" s="71">
        <v>78028597</v>
      </c>
      <c r="H27" s="72">
        <v>9021695</v>
      </c>
      <c r="I27" s="70">
        <v>67388000</v>
      </c>
      <c r="J27" s="7">
        <v>68987000</v>
      </c>
      <c r="K27" s="71">
        <v>96173000</v>
      </c>
    </row>
    <row r="28" spans="1:11" ht="12.75">
      <c r="A28" s="73" t="s">
        <v>34</v>
      </c>
      <c r="B28" s="6">
        <v>75859682</v>
      </c>
      <c r="C28" s="6">
        <v>76086021</v>
      </c>
      <c r="D28" s="23">
        <v>0</v>
      </c>
      <c r="E28" s="24">
        <v>0</v>
      </c>
      <c r="F28" s="6">
        <v>72914301</v>
      </c>
      <c r="G28" s="25">
        <v>72914301</v>
      </c>
      <c r="H28" s="26">
        <v>6095187</v>
      </c>
      <c r="I28" s="24">
        <v>63008000</v>
      </c>
      <c r="J28" s="6">
        <v>62607000</v>
      </c>
      <c r="K28" s="25">
        <v>86793000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0</v>
      </c>
      <c r="D31" s="23">
        <v>4858521</v>
      </c>
      <c r="E31" s="24">
        <v>3265207</v>
      </c>
      <c r="F31" s="6">
        <v>5114597</v>
      </c>
      <c r="G31" s="25">
        <v>5114597</v>
      </c>
      <c r="H31" s="26">
        <v>2926810</v>
      </c>
      <c r="I31" s="24">
        <v>4380000</v>
      </c>
      <c r="J31" s="6">
        <v>6380000</v>
      </c>
      <c r="K31" s="25">
        <v>9380000</v>
      </c>
    </row>
    <row r="32" spans="1:11" ht="12.75">
      <c r="A32" s="33" t="s">
        <v>37</v>
      </c>
      <c r="B32" s="7">
        <f>SUM(B28:B31)</f>
        <v>75859682</v>
      </c>
      <c r="C32" s="7">
        <f aca="true" t="shared" si="5" ref="C32:K32">SUM(C28:C31)</f>
        <v>76086021</v>
      </c>
      <c r="D32" s="69">
        <f t="shared" si="5"/>
        <v>4858521</v>
      </c>
      <c r="E32" s="70">
        <f t="shared" si="5"/>
        <v>3265207</v>
      </c>
      <c r="F32" s="7">
        <f t="shared" si="5"/>
        <v>78028898</v>
      </c>
      <c r="G32" s="71">
        <f t="shared" si="5"/>
        <v>78028898</v>
      </c>
      <c r="H32" s="72">
        <f t="shared" si="5"/>
        <v>9021997</v>
      </c>
      <c r="I32" s="70">
        <f t="shared" si="5"/>
        <v>67388000</v>
      </c>
      <c r="J32" s="7">
        <f t="shared" si="5"/>
        <v>68987000</v>
      </c>
      <c r="K32" s="71">
        <f t="shared" si="5"/>
        <v>96173000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98243403</v>
      </c>
      <c r="C35" s="6">
        <v>95657118</v>
      </c>
      <c r="D35" s="23">
        <v>32440514</v>
      </c>
      <c r="E35" s="24">
        <v>117160972</v>
      </c>
      <c r="F35" s="6">
        <v>117160972</v>
      </c>
      <c r="G35" s="25">
        <v>117160972</v>
      </c>
      <c r="H35" s="26">
        <v>128857720</v>
      </c>
      <c r="I35" s="24">
        <v>149609185</v>
      </c>
      <c r="J35" s="6">
        <v>141208017</v>
      </c>
      <c r="K35" s="25">
        <v>303832286</v>
      </c>
    </row>
    <row r="36" spans="1:11" ht="12.75">
      <c r="A36" s="22" t="s">
        <v>40</v>
      </c>
      <c r="B36" s="6">
        <v>1960519692</v>
      </c>
      <c r="C36" s="6">
        <v>1950684125</v>
      </c>
      <c r="D36" s="23">
        <v>-77741607</v>
      </c>
      <c r="E36" s="24">
        <v>3212259250</v>
      </c>
      <c r="F36" s="6">
        <v>3214108640</v>
      </c>
      <c r="G36" s="25">
        <v>3214108640</v>
      </c>
      <c r="H36" s="26">
        <v>519665139</v>
      </c>
      <c r="I36" s="24">
        <v>3092394632</v>
      </c>
      <c r="J36" s="6">
        <v>3011859711</v>
      </c>
      <c r="K36" s="25">
        <v>2954526507</v>
      </c>
    </row>
    <row r="37" spans="1:11" ht="12.75">
      <c r="A37" s="22" t="s">
        <v>41</v>
      </c>
      <c r="B37" s="6">
        <v>270479331</v>
      </c>
      <c r="C37" s="6">
        <v>350308291</v>
      </c>
      <c r="D37" s="23">
        <v>89708413</v>
      </c>
      <c r="E37" s="24">
        <v>270374643</v>
      </c>
      <c r="F37" s="6">
        <v>270374643</v>
      </c>
      <c r="G37" s="25">
        <v>270374643</v>
      </c>
      <c r="H37" s="26">
        <v>142279599</v>
      </c>
      <c r="I37" s="24">
        <v>266249431</v>
      </c>
      <c r="J37" s="6">
        <v>256924264</v>
      </c>
      <c r="K37" s="25">
        <v>587611837</v>
      </c>
    </row>
    <row r="38" spans="1:11" ht="12.75">
      <c r="A38" s="22" t="s">
        <v>42</v>
      </c>
      <c r="B38" s="6">
        <v>79155657</v>
      </c>
      <c r="C38" s="6">
        <v>76134870</v>
      </c>
      <c r="D38" s="23">
        <v>4746794</v>
      </c>
      <c r="E38" s="24">
        <v>109525771</v>
      </c>
      <c r="F38" s="6">
        <v>109525771</v>
      </c>
      <c r="G38" s="25">
        <v>109525771</v>
      </c>
      <c r="H38" s="26">
        <v>690484</v>
      </c>
      <c r="I38" s="24">
        <v>109319453</v>
      </c>
      <c r="J38" s="6">
        <v>106146495</v>
      </c>
      <c r="K38" s="25">
        <v>102483389</v>
      </c>
    </row>
    <row r="39" spans="1:11" ht="12.75">
      <c r="A39" s="22" t="s">
        <v>43</v>
      </c>
      <c r="B39" s="6">
        <v>1709128107</v>
      </c>
      <c r="C39" s="6">
        <v>1619898082</v>
      </c>
      <c r="D39" s="23">
        <v>-15108532</v>
      </c>
      <c r="E39" s="24">
        <v>2863860391</v>
      </c>
      <c r="F39" s="6">
        <v>2863860391</v>
      </c>
      <c r="G39" s="25">
        <v>2863860391</v>
      </c>
      <c r="H39" s="26">
        <v>878396660</v>
      </c>
      <c r="I39" s="24">
        <v>2866434933</v>
      </c>
      <c r="J39" s="6">
        <v>2789996969</v>
      </c>
      <c r="K39" s="25">
        <v>2568263567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70593305</v>
      </c>
      <c r="C42" s="6">
        <v>74633336</v>
      </c>
      <c r="D42" s="23">
        <v>-574328416</v>
      </c>
      <c r="E42" s="24">
        <v>-648228164</v>
      </c>
      <c r="F42" s="6">
        <v>-648392774</v>
      </c>
      <c r="G42" s="25">
        <v>-648392774</v>
      </c>
      <c r="H42" s="26">
        <v>-644057991</v>
      </c>
      <c r="I42" s="24">
        <v>-588119569</v>
      </c>
      <c r="J42" s="6">
        <v>-625343395</v>
      </c>
      <c r="K42" s="25">
        <v>-670621767</v>
      </c>
    </row>
    <row r="43" spans="1:11" ht="12.75">
      <c r="A43" s="22" t="s">
        <v>46</v>
      </c>
      <c r="B43" s="6">
        <v>-79357501</v>
      </c>
      <c r="C43" s="6">
        <v>-68152037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-2860953</v>
      </c>
      <c r="C44" s="6">
        <v>-3171714</v>
      </c>
      <c r="D44" s="23">
        <v>91099</v>
      </c>
      <c r="E44" s="24">
        <v>1454108</v>
      </c>
      <c r="F44" s="6">
        <v>-3672625</v>
      </c>
      <c r="G44" s="25">
        <v>-3672625</v>
      </c>
      <c r="H44" s="26">
        <v>-4602194</v>
      </c>
      <c r="I44" s="24">
        <v>-5058137</v>
      </c>
      <c r="J44" s="6">
        <v>-2318272</v>
      </c>
      <c r="K44" s="25">
        <v>-289946644</v>
      </c>
    </row>
    <row r="45" spans="1:11" ht="12.75">
      <c r="A45" s="33" t="s">
        <v>48</v>
      </c>
      <c r="B45" s="7">
        <v>-7368337</v>
      </c>
      <c r="C45" s="7">
        <v>-4058751</v>
      </c>
      <c r="D45" s="69">
        <v>-574123481</v>
      </c>
      <c r="E45" s="70">
        <v>-647082731</v>
      </c>
      <c r="F45" s="7">
        <v>-652374074</v>
      </c>
      <c r="G45" s="71">
        <v>-652374074</v>
      </c>
      <c r="H45" s="72">
        <v>-648518552</v>
      </c>
      <c r="I45" s="70">
        <v>-593177706</v>
      </c>
      <c r="J45" s="7">
        <v>-627661667</v>
      </c>
      <c r="K45" s="71">
        <v>-960568411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-7368336</v>
      </c>
      <c r="C48" s="6">
        <v>-3003689</v>
      </c>
      <c r="D48" s="23">
        <v>5792055</v>
      </c>
      <c r="E48" s="24">
        <v>1116578</v>
      </c>
      <c r="F48" s="6">
        <v>1116578</v>
      </c>
      <c r="G48" s="25">
        <v>1116578</v>
      </c>
      <c r="H48" s="26">
        <v>1374502</v>
      </c>
      <c r="I48" s="24">
        <v>1207654</v>
      </c>
      <c r="J48" s="6">
        <v>1298767</v>
      </c>
      <c r="K48" s="25">
        <v>1365253</v>
      </c>
    </row>
    <row r="49" spans="1:11" ht="12.75">
      <c r="A49" s="22" t="s">
        <v>51</v>
      </c>
      <c r="B49" s="6">
        <f>+B75</f>
        <v>175992272.62163767</v>
      </c>
      <c r="C49" s="6">
        <f aca="true" t="shared" si="6" ref="C49:K49">+C75</f>
        <v>259358738.06067216</v>
      </c>
      <c r="D49" s="23">
        <f t="shared" si="6"/>
        <v>88302248</v>
      </c>
      <c r="E49" s="24">
        <f t="shared" si="6"/>
        <v>260826653</v>
      </c>
      <c r="F49" s="6">
        <f t="shared" si="6"/>
        <v>260826653</v>
      </c>
      <c r="G49" s="25">
        <f t="shared" si="6"/>
        <v>260826653</v>
      </c>
      <c r="H49" s="26">
        <f t="shared" si="6"/>
        <v>140779516</v>
      </c>
      <c r="I49" s="24">
        <f t="shared" si="6"/>
        <v>256393024</v>
      </c>
      <c r="J49" s="6">
        <f t="shared" si="6"/>
        <v>247927625</v>
      </c>
      <c r="K49" s="25">
        <f t="shared" si="6"/>
        <v>290857558</v>
      </c>
    </row>
    <row r="50" spans="1:11" ht="12.75">
      <c r="A50" s="33" t="s">
        <v>52</v>
      </c>
      <c r="B50" s="7">
        <f>+B48-B49</f>
        <v>-183360608.62163767</v>
      </c>
      <c r="C50" s="7">
        <f aca="true" t="shared" si="7" ref="C50:K50">+C48-C49</f>
        <v>-262362427.06067216</v>
      </c>
      <c r="D50" s="69">
        <f t="shared" si="7"/>
        <v>-82510193</v>
      </c>
      <c r="E50" s="70">
        <f t="shared" si="7"/>
        <v>-259710075</v>
      </c>
      <c r="F50" s="7">
        <f t="shared" si="7"/>
        <v>-259710075</v>
      </c>
      <c r="G50" s="71">
        <f t="shared" si="7"/>
        <v>-259710075</v>
      </c>
      <c r="H50" s="72">
        <f t="shared" si="7"/>
        <v>-139405014</v>
      </c>
      <c r="I50" s="70">
        <f t="shared" si="7"/>
        <v>-255185370</v>
      </c>
      <c r="J50" s="7">
        <f t="shared" si="7"/>
        <v>-246628858</v>
      </c>
      <c r="K50" s="71">
        <f t="shared" si="7"/>
        <v>-289492305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1960519692</v>
      </c>
      <c r="C53" s="6">
        <v>1950190090</v>
      </c>
      <c r="D53" s="23">
        <v>-90075191</v>
      </c>
      <c r="E53" s="24">
        <v>3160766697</v>
      </c>
      <c r="F53" s="6">
        <v>3162616087</v>
      </c>
      <c r="G53" s="25">
        <v>3162616087</v>
      </c>
      <c r="H53" s="26">
        <v>481771514</v>
      </c>
      <c r="I53" s="24">
        <v>3092394632</v>
      </c>
      <c r="J53" s="6">
        <v>3011859711</v>
      </c>
      <c r="K53" s="25">
        <v>2954526507</v>
      </c>
    </row>
    <row r="54" spans="1:11" ht="12.75">
      <c r="A54" s="22" t="s">
        <v>55</v>
      </c>
      <c r="B54" s="6">
        <v>67910967</v>
      </c>
      <c r="C54" s="6">
        <v>73366952</v>
      </c>
      <c r="D54" s="23">
        <v>0</v>
      </c>
      <c r="E54" s="24">
        <v>77806068</v>
      </c>
      <c r="F54" s="6">
        <v>77806068</v>
      </c>
      <c r="G54" s="25">
        <v>77806068</v>
      </c>
      <c r="H54" s="26">
        <v>265855090</v>
      </c>
      <c r="I54" s="24">
        <v>78991057</v>
      </c>
      <c r="J54" s="6">
        <v>84273995</v>
      </c>
      <c r="K54" s="25">
        <v>89103534</v>
      </c>
    </row>
    <row r="55" spans="1:11" ht="12.75">
      <c r="A55" s="22" t="s">
        <v>56</v>
      </c>
      <c r="B55" s="6">
        <v>0</v>
      </c>
      <c r="C55" s="6">
        <v>0</v>
      </c>
      <c r="D55" s="23">
        <v>20801096</v>
      </c>
      <c r="E55" s="24">
        <v>35400000</v>
      </c>
      <c r="F55" s="6">
        <v>40675000</v>
      </c>
      <c r="G55" s="25">
        <v>40675000</v>
      </c>
      <c r="H55" s="26">
        <v>6275751</v>
      </c>
      <c r="I55" s="24">
        <v>8073274</v>
      </c>
      <c r="J55" s="6">
        <v>40879000</v>
      </c>
      <c r="K55" s="25">
        <v>43800000</v>
      </c>
    </row>
    <row r="56" spans="1:11" ht="12.75">
      <c r="A56" s="22" t="s">
        <v>57</v>
      </c>
      <c r="B56" s="6">
        <v>13097233</v>
      </c>
      <c r="C56" s="6">
        <v>17235175</v>
      </c>
      <c r="D56" s="23">
        <v>6830187</v>
      </c>
      <c r="E56" s="24">
        <v>19557119</v>
      </c>
      <c r="F56" s="6">
        <v>20677189</v>
      </c>
      <c r="G56" s="25">
        <v>20677189</v>
      </c>
      <c r="H56" s="26">
        <v>8036042</v>
      </c>
      <c r="I56" s="24">
        <v>12196500</v>
      </c>
      <c r="J56" s="6">
        <v>13362200</v>
      </c>
      <c r="K56" s="25">
        <v>15062672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20585014</v>
      </c>
      <c r="F59" s="6">
        <v>20585014</v>
      </c>
      <c r="G59" s="25">
        <v>20585014</v>
      </c>
      <c r="H59" s="26">
        <v>20585014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19419825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1000</v>
      </c>
      <c r="D63" s="99">
        <v>1000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1423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0.7509509485328922</v>
      </c>
      <c r="C70" s="5">
        <f aca="true" t="shared" si="8" ref="C70:K70">IF(ISERROR(C71/C72),0,(C71/C72))</f>
        <v>0.8136516439521048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104</v>
      </c>
      <c r="B71" s="2">
        <f>+B83</f>
        <v>330828182</v>
      </c>
      <c r="C71" s="2">
        <f aca="true" t="shared" si="9" ref="C71:K71">+C83</f>
        <v>358632013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105</v>
      </c>
      <c r="B72" s="2">
        <f>+B77</f>
        <v>440545661</v>
      </c>
      <c r="C72" s="2">
        <f aca="true" t="shared" si="10" ref="C72:K72">+C77</f>
        <v>440768498</v>
      </c>
      <c r="D72" s="2">
        <f t="shared" si="10"/>
        <v>470167761</v>
      </c>
      <c r="E72" s="2">
        <f t="shared" si="10"/>
        <v>667659324</v>
      </c>
      <c r="F72" s="2">
        <f t="shared" si="10"/>
        <v>667673324</v>
      </c>
      <c r="G72" s="2">
        <f t="shared" si="10"/>
        <v>667673324</v>
      </c>
      <c r="H72" s="2">
        <f t="shared" si="10"/>
        <v>529360936</v>
      </c>
      <c r="I72" s="2">
        <f t="shared" si="10"/>
        <v>570695172</v>
      </c>
      <c r="J72" s="2">
        <f t="shared" si="10"/>
        <v>606698804</v>
      </c>
      <c r="K72" s="2">
        <f t="shared" si="10"/>
        <v>664786470</v>
      </c>
    </row>
    <row r="73" spans="1:11" ht="12.75" hidden="1">
      <c r="A73" s="2" t="s">
        <v>106</v>
      </c>
      <c r="B73" s="2">
        <f>+B74</f>
        <v>-38221426.66666667</v>
      </c>
      <c r="C73" s="2">
        <f aca="true" t="shared" si="11" ref="C73:K73">+(C78+C80+C81+C82)-(B78+B80+B81+B82)</f>
        <v>-3845068</v>
      </c>
      <c r="D73" s="2">
        <f t="shared" si="11"/>
        <v>-62586693</v>
      </c>
      <c r="E73" s="2">
        <f t="shared" si="11"/>
        <v>84929834</v>
      </c>
      <c r="F73" s="2">
        <f>+(F78+F80+F81+F82)-(D78+D80+D81+D82)</f>
        <v>84929834</v>
      </c>
      <c r="G73" s="2">
        <f>+(G78+G80+G81+G82)-(D78+D80+D81+D82)</f>
        <v>84929834</v>
      </c>
      <c r="H73" s="2">
        <f>+(H78+H80+H81+H82)-(D78+D80+D81+D82)</f>
        <v>96217060</v>
      </c>
      <c r="I73" s="2">
        <f>+(I78+I80+I81+I82)-(E78+E80+E81+E82)</f>
        <v>32228979</v>
      </c>
      <c r="J73" s="2">
        <f t="shared" si="11"/>
        <v>-8591867</v>
      </c>
      <c r="K73" s="2">
        <f t="shared" si="11"/>
        <v>162613836</v>
      </c>
    </row>
    <row r="74" spans="1:11" ht="12.75" hidden="1">
      <c r="A74" s="2" t="s">
        <v>107</v>
      </c>
      <c r="B74" s="2">
        <f>+TREND(C74:E74)</f>
        <v>-38221426.66666667</v>
      </c>
      <c r="C74" s="2">
        <f>+C73</f>
        <v>-3845068</v>
      </c>
      <c r="D74" s="2">
        <f aca="true" t="shared" si="12" ref="D74:K74">+D73</f>
        <v>-62586693</v>
      </c>
      <c r="E74" s="2">
        <f t="shared" si="12"/>
        <v>84929834</v>
      </c>
      <c r="F74" s="2">
        <f t="shared" si="12"/>
        <v>84929834</v>
      </c>
      <c r="G74" s="2">
        <f t="shared" si="12"/>
        <v>84929834</v>
      </c>
      <c r="H74" s="2">
        <f t="shared" si="12"/>
        <v>96217060</v>
      </c>
      <c r="I74" s="2">
        <f t="shared" si="12"/>
        <v>32228979</v>
      </c>
      <c r="J74" s="2">
        <f t="shared" si="12"/>
        <v>-8591867</v>
      </c>
      <c r="K74" s="2">
        <f t="shared" si="12"/>
        <v>162613836</v>
      </c>
    </row>
    <row r="75" spans="1:11" ht="12.75" hidden="1">
      <c r="A75" s="2" t="s">
        <v>108</v>
      </c>
      <c r="B75" s="2">
        <f>+B84-(((B80+B81+B78)*B70)-B79)</f>
        <v>175992272.62163767</v>
      </c>
      <c r="C75" s="2">
        <f aca="true" t="shared" si="13" ref="C75:K75">+C84-(((C80+C81+C78)*C70)-C79)</f>
        <v>259358738.06067216</v>
      </c>
      <c r="D75" s="2">
        <f t="shared" si="13"/>
        <v>88302248</v>
      </c>
      <c r="E75" s="2">
        <f t="shared" si="13"/>
        <v>260826653</v>
      </c>
      <c r="F75" s="2">
        <f t="shared" si="13"/>
        <v>260826653</v>
      </c>
      <c r="G75" s="2">
        <f t="shared" si="13"/>
        <v>260826653</v>
      </c>
      <c r="H75" s="2">
        <f t="shared" si="13"/>
        <v>140779516</v>
      </c>
      <c r="I75" s="2">
        <f t="shared" si="13"/>
        <v>256393024</v>
      </c>
      <c r="J75" s="2">
        <f t="shared" si="13"/>
        <v>247927625</v>
      </c>
      <c r="K75" s="2">
        <f t="shared" si="13"/>
        <v>290857558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440545661</v>
      </c>
      <c r="C77" s="3">
        <v>440768498</v>
      </c>
      <c r="D77" s="3">
        <v>470167761</v>
      </c>
      <c r="E77" s="3">
        <v>667659324</v>
      </c>
      <c r="F77" s="3">
        <v>667673324</v>
      </c>
      <c r="G77" s="3">
        <v>667673324</v>
      </c>
      <c r="H77" s="3">
        <v>529360936</v>
      </c>
      <c r="I77" s="3">
        <v>570695172</v>
      </c>
      <c r="J77" s="3">
        <v>606698804</v>
      </c>
      <c r="K77" s="3">
        <v>664786470</v>
      </c>
    </row>
    <row r="78" spans="1:11" ht="13.5" hidden="1">
      <c r="A78" s="1" t="s">
        <v>67</v>
      </c>
      <c r="B78" s="3">
        <v>482515</v>
      </c>
      <c r="C78" s="3">
        <v>494034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248181342</v>
      </c>
      <c r="C79" s="3">
        <v>335252563</v>
      </c>
      <c r="D79" s="3">
        <v>88302248</v>
      </c>
      <c r="E79" s="3">
        <v>260826653</v>
      </c>
      <c r="F79" s="3">
        <v>260826653</v>
      </c>
      <c r="G79" s="3">
        <v>260826653</v>
      </c>
      <c r="H79" s="3">
        <v>140779516</v>
      </c>
      <c r="I79" s="3">
        <v>256393024</v>
      </c>
      <c r="J79" s="3">
        <v>247927625</v>
      </c>
      <c r="K79" s="3">
        <v>290857558</v>
      </c>
    </row>
    <row r="80" spans="1:11" ht="13.5" hidden="1">
      <c r="A80" s="1" t="s">
        <v>69</v>
      </c>
      <c r="B80" s="3">
        <v>55640745</v>
      </c>
      <c r="C80" s="3">
        <v>72941343</v>
      </c>
      <c r="D80" s="3">
        <v>-6344996</v>
      </c>
      <c r="E80" s="3">
        <v>113850681</v>
      </c>
      <c r="F80" s="3">
        <v>113850681</v>
      </c>
      <c r="G80" s="3">
        <v>113850681</v>
      </c>
      <c r="H80" s="3">
        <v>83832615</v>
      </c>
      <c r="I80" s="3">
        <v>146661057</v>
      </c>
      <c r="J80" s="3">
        <v>138173092</v>
      </c>
      <c r="K80" s="3">
        <v>300692737</v>
      </c>
    </row>
    <row r="81" spans="1:11" ht="13.5" hidden="1">
      <c r="A81" s="1" t="s">
        <v>70</v>
      </c>
      <c r="B81" s="3">
        <v>40006946</v>
      </c>
      <c r="C81" s="3">
        <v>19840198</v>
      </c>
      <c r="D81" s="3">
        <v>37033878</v>
      </c>
      <c r="E81" s="3">
        <v>1768035</v>
      </c>
      <c r="F81" s="3">
        <v>1768035</v>
      </c>
      <c r="G81" s="3">
        <v>1768035</v>
      </c>
      <c r="H81" s="3">
        <v>43073327</v>
      </c>
      <c r="I81" s="3">
        <v>1186638</v>
      </c>
      <c r="J81" s="3">
        <v>1082736</v>
      </c>
      <c r="K81" s="3">
        <v>1176927</v>
      </c>
    </row>
    <row r="82" spans="1:11" ht="13.5" hidden="1">
      <c r="A82" s="1" t="s">
        <v>71</v>
      </c>
      <c r="B82" s="3">
        <v>990437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330828182</v>
      </c>
      <c r="C83" s="3">
        <v>358632013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16221966</v>
      </c>
      <c r="C5" s="6">
        <v>17799341</v>
      </c>
      <c r="D5" s="23">
        <v>19424856</v>
      </c>
      <c r="E5" s="24">
        <v>21859764</v>
      </c>
      <c r="F5" s="6">
        <v>21000000</v>
      </c>
      <c r="G5" s="25">
        <v>21000000</v>
      </c>
      <c r="H5" s="26">
        <v>19818590</v>
      </c>
      <c r="I5" s="24">
        <v>19802532</v>
      </c>
      <c r="J5" s="6">
        <v>20990676</v>
      </c>
      <c r="K5" s="25">
        <v>22250136</v>
      </c>
    </row>
    <row r="6" spans="1:11" ht="12.75">
      <c r="A6" s="22" t="s">
        <v>19</v>
      </c>
      <c r="B6" s="6">
        <v>128722950</v>
      </c>
      <c r="C6" s="6">
        <v>131777755</v>
      </c>
      <c r="D6" s="23">
        <v>139407407</v>
      </c>
      <c r="E6" s="24">
        <v>158541156</v>
      </c>
      <c r="F6" s="6">
        <v>137666301</v>
      </c>
      <c r="G6" s="25">
        <v>137666301</v>
      </c>
      <c r="H6" s="26">
        <v>144074583</v>
      </c>
      <c r="I6" s="24">
        <v>149223312</v>
      </c>
      <c r="J6" s="6">
        <v>158176704</v>
      </c>
      <c r="K6" s="25">
        <v>167667336</v>
      </c>
    </row>
    <row r="7" spans="1:11" ht="12.75">
      <c r="A7" s="22" t="s">
        <v>20</v>
      </c>
      <c r="B7" s="6">
        <v>1101572</v>
      </c>
      <c r="C7" s="6">
        <v>1990617</v>
      </c>
      <c r="D7" s="23">
        <v>831923</v>
      </c>
      <c r="E7" s="24">
        <v>1410948</v>
      </c>
      <c r="F7" s="6">
        <v>958280</v>
      </c>
      <c r="G7" s="25">
        <v>958280</v>
      </c>
      <c r="H7" s="26">
        <v>504153</v>
      </c>
      <c r="I7" s="24">
        <v>843732</v>
      </c>
      <c r="J7" s="6">
        <v>894348</v>
      </c>
      <c r="K7" s="25">
        <v>948012</v>
      </c>
    </row>
    <row r="8" spans="1:11" ht="12.75">
      <c r="A8" s="22" t="s">
        <v>21</v>
      </c>
      <c r="B8" s="6">
        <v>85568721</v>
      </c>
      <c r="C8" s="6">
        <v>82741019</v>
      </c>
      <c r="D8" s="23">
        <v>112262673</v>
      </c>
      <c r="E8" s="24">
        <v>115318668</v>
      </c>
      <c r="F8" s="6">
        <v>118510990</v>
      </c>
      <c r="G8" s="25">
        <v>118510990</v>
      </c>
      <c r="H8" s="26">
        <v>115294000</v>
      </c>
      <c r="I8" s="24">
        <v>111728760</v>
      </c>
      <c r="J8" s="6">
        <v>111742872</v>
      </c>
      <c r="K8" s="25">
        <v>120658104</v>
      </c>
    </row>
    <row r="9" spans="1:11" ht="12.75">
      <c r="A9" s="22" t="s">
        <v>22</v>
      </c>
      <c r="B9" s="6">
        <v>35308146</v>
      </c>
      <c r="C9" s="6">
        <v>41266862</v>
      </c>
      <c r="D9" s="23">
        <v>40520340</v>
      </c>
      <c r="E9" s="24">
        <v>63371064</v>
      </c>
      <c r="F9" s="6">
        <v>60971442</v>
      </c>
      <c r="G9" s="25">
        <v>60971442</v>
      </c>
      <c r="H9" s="26">
        <v>48668534</v>
      </c>
      <c r="I9" s="24">
        <v>49722456</v>
      </c>
      <c r="J9" s="6">
        <v>52705404</v>
      </c>
      <c r="K9" s="25">
        <v>55867668</v>
      </c>
    </row>
    <row r="10" spans="1:11" ht="20.25">
      <c r="A10" s="27" t="s">
        <v>98</v>
      </c>
      <c r="B10" s="28">
        <f>SUM(B5:B9)</f>
        <v>266923355</v>
      </c>
      <c r="C10" s="29">
        <f aca="true" t="shared" si="0" ref="C10:K10">SUM(C5:C9)</f>
        <v>275575594</v>
      </c>
      <c r="D10" s="30">
        <f t="shared" si="0"/>
        <v>312447199</v>
      </c>
      <c r="E10" s="28">
        <f t="shared" si="0"/>
        <v>360501600</v>
      </c>
      <c r="F10" s="29">
        <f t="shared" si="0"/>
        <v>339107013</v>
      </c>
      <c r="G10" s="31">
        <f t="shared" si="0"/>
        <v>339107013</v>
      </c>
      <c r="H10" s="32">
        <f t="shared" si="0"/>
        <v>328359860</v>
      </c>
      <c r="I10" s="28">
        <f t="shared" si="0"/>
        <v>331320792</v>
      </c>
      <c r="J10" s="29">
        <f t="shared" si="0"/>
        <v>344510004</v>
      </c>
      <c r="K10" s="31">
        <f t="shared" si="0"/>
        <v>367391256</v>
      </c>
    </row>
    <row r="11" spans="1:11" ht="12.75">
      <c r="A11" s="22" t="s">
        <v>23</v>
      </c>
      <c r="B11" s="6">
        <v>80810390</v>
      </c>
      <c r="C11" s="6">
        <v>100556617</v>
      </c>
      <c r="D11" s="23">
        <v>113676162</v>
      </c>
      <c r="E11" s="24">
        <v>118387212</v>
      </c>
      <c r="F11" s="6">
        <v>124186653</v>
      </c>
      <c r="G11" s="25">
        <v>124186653</v>
      </c>
      <c r="H11" s="26">
        <v>123148280</v>
      </c>
      <c r="I11" s="24">
        <v>114454368</v>
      </c>
      <c r="J11" s="6">
        <v>128116344</v>
      </c>
      <c r="K11" s="25">
        <v>137148492</v>
      </c>
    </row>
    <row r="12" spans="1:11" ht="12.75">
      <c r="A12" s="22" t="s">
        <v>24</v>
      </c>
      <c r="B12" s="6">
        <v>6891541</v>
      </c>
      <c r="C12" s="6">
        <v>5549907</v>
      </c>
      <c r="D12" s="23">
        <v>0</v>
      </c>
      <c r="E12" s="24">
        <v>0</v>
      </c>
      <c r="F12" s="6">
        <v>0</v>
      </c>
      <c r="G12" s="25">
        <v>0</v>
      </c>
      <c r="H12" s="26">
        <v>2800</v>
      </c>
      <c r="I12" s="24">
        <v>6356712</v>
      </c>
      <c r="J12" s="6">
        <v>6801696</v>
      </c>
      <c r="K12" s="25">
        <v>7277796</v>
      </c>
    </row>
    <row r="13" spans="1:11" ht="12.75">
      <c r="A13" s="22" t="s">
        <v>99</v>
      </c>
      <c r="B13" s="6">
        <v>58186349</v>
      </c>
      <c r="C13" s="6">
        <v>72154398</v>
      </c>
      <c r="D13" s="23">
        <v>66071126</v>
      </c>
      <c r="E13" s="24">
        <v>58872576</v>
      </c>
      <c r="F13" s="6">
        <v>58872585</v>
      </c>
      <c r="G13" s="25">
        <v>58872585</v>
      </c>
      <c r="H13" s="26">
        <v>55958133</v>
      </c>
      <c r="I13" s="24">
        <v>41210820</v>
      </c>
      <c r="J13" s="6">
        <v>43683468</v>
      </c>
      <c r="K13" s="25">
        <v>46304472</v>
      </c>
    </row>
    <row r="14" spans="1:11" ht="12.75">
      <c r="A14" s="22" t="s">
        <v>25</v>
      </c>
      <c r="B14" s="6">
        <v>10202243</v>
      </c>
      <c r="C14" s="6">
        <v>17396120</v>
      </c>
      <c r="D14" s="23">
        <v>21992451</v>
      </c>
      <c r="E14" s="24">
        <v>18115128</v>
      </c>
      <c r="F14" s="6">
        <v>22001738</v>
      </c>
      <c r="G14" s="25">
        <v>22001738</v>
      </c>
      <c r="H14" s="26">
        <v>32252918</v>
      </c>
      <c r="I14" s="24">
        <v>12001512</v>
      </c>
      <c r="J14" s="6">
        <v>12721608</v>
      </c>
      <c r="K14" s="25">
        <v>13484904</v>
      </c>
    </row>
    <row r="15" spans="1:11" ht="12.75">
      <c r="A15" s="22" t="s">
        <v>26</v>
      </c>
      <c r="B15" s="6">
        <v>62245242</v>
      </c>
      <c r="C15" s="6">
        <v>60039729</v>
      </c>
      <c r="D15" s="23">
        <v>5869576</v>
      </c>
      <c r="E15" s="24">
        <v>15460956</v>
      </c>
      <c r="F15" s="6">
        <v>8979682</v>
      </c>
      <c r="G15" s="25">
        <v>8979682</v>
      </c>
      <c r="H15" s="26">
        <v>59059807</v>
      </c>
      <c r="I15" s="24">
        <v>70219500</v>
      </c>
      <c r="J15" s="6">
        <v>74432640</v>
      </c>
      <c r="K15" s="25">
        <v>78898596</v>
      </c>
    </row>
    <row r="16" spans="1:11" ht="12.75">
      <c r="A16" s="22" t="s">
        <v>21</v>
      </c>
      <c r="B16" s="6">
        <v>0</v>
      </c>
      <c r="C16" s="6">
        <v>0</v>
      </c>
      <c r="D16" s="23">
        <v>126374</v>
      </c>
      <c r="E16" s="24">
        <v>8664</v>
      </c>
      <c r="F16" s="6">
        <v>9695</v>
      </c>
      <c r="G16" s="25">
        <v>9695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149505151</v>
      </c>
      <c r="C17" s="6">
        <v>155335322</v>
      </c>
      <c r="D17" s="23">
        <v>202239167</v>
      </c>
      <c r="E17" s="24">
        <v>149599824</v>
      </c>
      <c r="F17" s="6">
        <v>166911160</v>
      </c>
      <c r="G17" s="25">
        <v>166911160</v>
      </c>
      <c r="H17" s="26">
        <v>168862758</v>
      </c>
      <c r="I17" s="24">
        <v>88342860</v>
      </c>
      <c r="J17" s="6">
        <v>93653856</v>
      </c>
      <c r="K17" s="25">
        <v>99284364</v>
      </c>
    </row>
    <row r="18" spans="1:11" ht="12.75">
      <c r="A18" s="33" t="s">
        <v>28</v>
      </c>
      <c r="B18" s="34">
        <f>SUM(B11:B17)</f>
        <v>367840916</v>
      </c>
      <c r="C18" s="35">
        <f aca="true" t="shared" si="1" ref="C18:K18">SUM(C11:C17)</f>
        <v>411032093</v>
      </c>
      <c r="D18" s="36">
        <f t="shared" si="1"/>
        <v>409974856</v>
      </c>
      <c r="E18" s="34">
        <f t="shared" si="1"/>
        <v>360444360</v>
      </c>
      <c r="F18" s="35">
        <f t="shared" si="1"/>
        <v>380961513</v>
      </c>
      <c r="G18" s="37">
        <f t="shared" si="1"/>
        <v>380961513</v>
      </c>
      <c r="H18" s="38">
        <f t="shared" si="1"/>
        <v>439284696</v>
      </c>
      <c r="I18" s="34">
        <f t="shared" si="1"/>
        <v>332585772</v>
      </c>
      <c r="J18" s="35">
        <f t="shared" si="1"/>
        <v>359409612</v>
      </c>
      <c r="K18" s="37">
        <f t="shared" si="1"/>
        <v>382398624</v>
      </c>
    </row>
    <row r="19" spans="1:11" ht="12.75">
      <c r="A19" s="33" t="s">
        <v>29</v>
      </c>
      <c r="B19" s="39">
        <f>+B10-B18</f>
        <v>-100917561</v>
      </c>
      <c r="C19" s="40">
        <f aca="true" t="shared" si="2" ref="C19:K19">+C10-C18</f>
        <v>-135456499</v>
      </c>
      <c r="D19" s="41">
        <f t="shared" si="2"/>
        <v>-97527657</v>
      </c>
      <c r="E19" s="39">
        <f t="shared" si="2"/>
        <v>57240</v>
      </c>
      <c r="F19" s="40">
        <f t="shared" si="2"/>
        <v>-41854500</v>
      </c>
      <c r="G19" s="42">
        <f t="shared" si="2"/>
        <v>-41854500</v>
      </c>
      <c r="H19" s="43">
        <f t="shared" si="2"/>
        <v>-110924836</v>
      </c>
      <c r="I19" s="39">
        <f t="shared" si="2"/>
        <v>-1264980</v>
      </c>
      <c r="J19" s="40">
        <f t="shared" si="2"/>
        <v>-14899608</v>
      </c>
      <c r="K19" s="42">
        <f t="shared" si="2"/>
        <v>-15007368</v>
      </c>
    </row>
    <row r="20" spans="1:11" ht="20.25">
      <c r="A20" s="44" t="s">
        <v>30</v>
      </c>
      <c r="B20" s="45">
        <v>59864687</v>
      </c>
      <c r="C20" s="46">
        <v>48498602</v>
      </c>
      <c r="D20" s="47">
        <v>8162805</v>
      </c>
      <c r="E20" s="45">
        <v>39999996</v>
      </c>
      <c r="F20" s="46">
        <v>39999996</v>
      </c>
      <c r="G20" s="48">
        <v>39999996</v>
      </c>
      <c r="H20" s="49">
        <v>11543501</v>
      </c>
      <c r="I20" s="45">
        <v>92582004</v>
      </c>
      <c r="J20" s="46">
        <v>105201996</v>
      </c>
      <c r="K20" s="48">
        <v>104184564</v>
      </c>
    </row>
    <row r="21" spans="1:11" ht="12.75">
      <c r="A21" s="22" t="s">
        <v>100</v>
      </c>
      <c r="B21" s="50">
        <v>0</v>
      </c>
      <c r="C21" s="51">
        <v>5500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101</v>
      </c>
      <c r="B22" s="56">
        <f>SUM(B19:B21)</f>
        <v>-41052874</v>
      </c>
      <c r="C22" s="57">
        <f aca="true" t="shared" si="3" ref="C22:K22">SUM(C19:C21)</f>
        <v>-86952397</v>
      </c>
      <c r="D22" s="58">
        <f t="shared" si="3"/>
        <v>-89364852</v>
      </c>
      <c r="E22" s="56">
        <f t="shared" si="3"/>
        <v>40057236</v>
      </c>
      <c r="F22" s="57">
        <f t="shared" si="3"/>
        <v>-1854504</v>
      </c>
      <c r="G22" s="59">
        <f t="shared" si="3"/>
        <v>-1854504</v>
      </c>
      <c r="H22" s="60">
        <f t="shared" si="3"/>
        <v>-99381335</v>
      </c>
      <c r="I22" s="56">
        <f t="shared" si="3"/>
        <v>91317024</v>
      </c>
      <c r="J22" s="57">
        <f t="shared" si="3"/>
        <v>90302388</v>
      </c>
      <c r="K22" s="59">
        <f t="shared" si="3"/>
        <v>89177196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-41052874</v>
      </c>
      <c r="C24" s="40">
        <f aca="true" t="shared" si="4" ref="C24:K24">SUM(C22:C23)</f>
        <v>-86952397</v>
      </c>
      <c r="D24" s="41">
        <f t="shared" si="4"/>
        <v>-89364852</v>
      </c>
      <c r="E24" s="39">
        <f t="shared" si="4"/>
        <v>40057236</v>
      </c>
      <c r="F24" s="40">
        <f t="shared" si="4"/>
        <v>-1854504</v>
      </c>
      <c r="G24" s="42">
        <f t="shared" si="4"/>
        <v>-1854504</v>
      </c>
      <c r="H24" s="43">
        <f t="shared" si="4"/>
        <v>-99381335</v>
      </c>
      <c r="I24" s="39">
        <f t="shared" si="4"/>
        <v>91317024</v>
      </c>
      <c r="J24" s="40">
        <f t="shared" si="4"/>
        <v>90302388</v>
      </c>
      <c r="K24" s="42">
        <f t="shared" si="4"/>
        <v>89177196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37025889</v>
      </c>
      <c r="C27" s="7">
        <v>91245817</v>
      </c>
      <c r="D27" s="69">
        <v>773684</v>
      </c>
      <c r="E27" s="70">
        <v>64927020</v>
      </c>
      <c r="F27" s="7">
        <v>63574915</v>
      </c>
      <c r="G27" s="71">
        <v>63574915</v>
      </c>
      <c r="H27" s="72">
        <v>36414370</v>
      </c>
      <c r="I27" s="70">
        <v>91313412</v>
      </c>
      <c r="J27" s="7">
        <v>105271908</v>
      </c>
      <c r="K27" s="71">
        <v>106951500</v>
      </c>
    </row>
    <row r="28" spans="1:11" ht="12.75">
      <c r="A28" s="73" t="s">
        <v>34</v>
      </c>
      <c r="B28" s="6">
        <v>0</v>
      </c>
      <c r="C28" s="6">
        <v>47445098</v>
      </c>
      <c r="D28" s="23">
        <v>465446</v>
      </c>
      <c r="E28" s="24">
        <v>25550388</v>
      </c>
      <c r="F28" s="6">
        <v>63574915</v>
      </c>
      <c r="G28" s="25">
        <v>63574915</v>
      </c>
      <c r="H28" s="26">
        <v>34873892</v>
      </c>
      <c r="I28" s="24">
        <v>91313412</v>
      </c>
      <c r="J28" s="6">
        <v>105271908</v>
      </c>
      <c r="K28" s="25">
        <v>106951500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37025889</v>
      </c>
      <c r="C31" s="6">
        <v>43800719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37025889</v>
      </c>
      <c r="C32" s="7">
        <f aca="true" t="shared" si="5" ref="C32:K32">SUM(C28:C31)</f>
        <v>91245817</v>
      </c>
      <c r="D32" s="69">
        <f t="shared" si="5"/>
        <v>465446</v>
      </c>
      <c r="E32" s="70">
        <f t="shared" si="5"/>
        <v>25550388</v>
      </c>
      <c r="F32" s="7">
        <f t="shared" si="5"/>
        <v>63574915</v>
      </c>
      <c r="G32" s="71">
        <f t="shared" si="5"/>
        <v>63574915</v>
      </c>
      <c r="H32" s="72">
        <f t="shared" si="5"/>
        <v>34873892</v>
      </c>
      <c r="I32" s="70">
        <f t="shared" si="5"/>
        <v>91313412</v>
      </c>
      <c r="J32" s="7">
        <f t="shared" si="5"/>
        <v>105271908</v>
      </c>
      <c r="K32" s="71">
        <f t="shared" si="5"/>
        <v>106951500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23472699</v>
      </c>
      <c r="C35" s="6">
        <v>43901962</v>
      </c>
      <c r="D35" s="23">
        <v>-150212371</v>
      </c>
      <c r="E35" s="24">
        <v>-24869784</v>
      </c>
      <c r="F35" s="6">
        <v>-65429419</v>
      </c>
      <c r="G35" s="25">
        <v>-65429419</v>
      </c>
      <c r="H35" s="26">
        <v>-107795216</v>
      </c>
      <c r="I35" s="24">
        <v>3612</v>
      </c>
      <c r="J35" s="6">
        <v>-14969520</v>
      </c>
      <c r="K35" s="25">
        <v>-17774304</v>
      </c>
    </row>
    <row r="36" spans="1:11" ht="12.75">
      <c r="A36" s="22" t="s">
        <v>40</v>
      </c>
      <c r="B36" s="6">
        <v>1024055374</v>
      </c>
      <c r="C36" s="6">
        <v>1041765655</v>
      </c>
      <c r="D36" s="23">
        <v>1226568476</v>
      </c>
      <c r="E36" s="24">
        <v>64927020</v>
      </c>
      <c r="F36" s="6">
        <v>63574915</v>
      </c>
      <c r="G36" s="25">
        <v>63574915</v>
      </c>
      <c r="H36" s="26">
        <v>1290949984</v>
      </c>
      <c r="I36" s="24">
        <v>91313412</v>
      </c>
      <c r="J36" s="6">
        <v>105271908</v>
      </c>
      <c r="K36" s="25">
        <v>106951500</v>
      </c>
    </row>
    <row r="37" spans="1:11" ht="12.75">
      <c r="A37" s="22" t="s">
        <v>41</v>
      </c>
      <c r="B37" s="6">
        <v>165797740</v>
      </c>
      <c r="C37" s="6">
        <v>225366729</v>
      </c>
      <c r="D37" s="23">
        <v>305049218</v>
      </c>
      <c r="E37" s="24">
        <v>0</v>
      </c>
      <c r="F37" s="6">
        <v>0</v>
      </c>
      <c r="G37" s="25">
        <v>0</v>
      </c>
      <c r="H37" s="26">
        <v>435411422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27415767</v>
      </c>
      <c r="C38" s="6">
        <v>64321161</v>
      </c>
      <c r="D38" s="23">
        <v>61871865</v>
      </c>
      <c r="E38" s="24">
        <v>0</v>
      </c>
      <c r="F38" s="6">
        <v>0</v>
      </c>
      <c r="G38" s="25">
        <v>0</v>
      </c>
      <c r="H38" s="26">
        <v>87805787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854314566</v>
      </c>
      <c r="C39" s="6">
        <v>795979727</v>
      </c>
      <c r="D39" s="23">
        <v>798799880</v>
      </c>
      <c r="E39" s="24">
        <v>0</v>
      </c>
      <c r="F39" s="6">
        <v>0</v>
      </c>
      <c r="G39" s="25">
        <v>0</v>
      </c>
      <c r="H39" s="26">
        <v>759318889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35325987</v>
      </c>
      <c r="C42" s="6">
        <v>42026883</v>
      </c>
      <c r="D42" s="23">
        <v>-12895531</v>
      </c>
      <c r="E42" s="24">
        <v>-26444064</v>
      </c>
      <c r="F42" s="6">
        <v>-29995641</v>
      </c>
      <c r="G42" s="25">
        <v>-29995641</v>
      </c>
      <c r="H42" s="26">
        <v>-37588181</v>
      </c>
      <c r="I42" s="24">
        <v>223730124</v>
      </c>
      <c r="J42" s="6">
        <v>230660736</v>
      </c>
      <c r="K42" s="25">
        <v>237957024</v>
      </c>
    </row>
    <row r="43" spans="1:11" ht="12.75">
      <c r="A43" s="22" t="s">
        <v>46</v>
      </c>
      <c r="B43" s="6">
        <v>-36720786</v>
      </c>
      <c r="C43" s="6">
        <v>-45308853</v>
      </c>
      <c r="D43" s="23">
        <v>-230839263</v>
      </c>
      <c r="E43" s="24">
        <v>162222711</v>
      </c>
      <c r="F43" s="6">
        <v>-63574915</v>
      </c>
      <c r="G43" s="25">
        <v>-63574915</v>
      </c>
      <c r="H43" s="26">
        <v>-227482346</v>
      </c>
      <c r="I43" s="24">
        <v>-91313412</v>
      </c>
      <c r="J43" s="6">
        <v>-105271908</v>
      </c>
      <c r="K43" s="25">
        <v>-106951500</v>
      </c>
    </row>
    <row r="44" spans="1:11" ht="12.75">
      <c r="A44" s="22" t="s">
        <v>47</v>
      </c>
      <c r="B44" s="6">
        <v>-812885</v>
      </c>
      <c r="C44" s="6">
        <v>-499172</v>
      </c>
      <c r="D44" s="23">
        <v>-1104320</v>
      </c>
      <c r="E44" s="24">
        <v>-1548957</v>
      </c>
      <c r="F44" s="6">
        <v>0</v>
      </c>
      <c r="G44" s="25">
        <v>0</v>
      </c>
      <c r="H44" s="26">
        <v>-1987860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-1769872</v>
      </c>
      <c r="C45" s="7">
        <v>1305932</v>
      </c>
      <c r="D45" s="69">
        <v>-243775011</v>
      </c>
      <c r="E45" s="70">
        <v>134229690</v>
      </c>
      <c r="F45" s="7">
        <v>-93570556</v>
      </c>
      <c r="G45" s="71">
        <v>-93570556</v>
      </c>
      <c r="H45" s="72">
        <v>-277487039</v>
      </c>
      <c r="I45" s="70">
        <v>132416712</v>
      </c>
      <c r="J45" s="7">
        <v>125388828</v>
      </c>
      <c r="K45" s="71">
        <v>131005524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3104182</v>
      </c>
      <c r="C48" s="6">
        <v>1305931</v>
      </c>
      <c r="D48" s="23">
        <v>-71875</v>
      </c>
      <c r="E48" s="24">
        <v>-150243660</v>
      </c>
      <c r="F48" s="6">
        <v>-152150720</v>
      </c>
      <c r="G48" s="25">
        <v>-152150720</v>
      </c>
      <c r="H48" s="26">
        <v>6659114</v>
      </c>
      <c r="I48" s="24">
        <v>49817520</v>
      </c>
      <c r="J48" s="6">
        <v>37833240</v>
      </c>
      <c r="K48" s="25">
        <v>38196600</v>
      </c>
    </row>
    <row r="49" spans="1:11" ht="12.75">
      <c r="A49" s="22" t="s">
        <v>51</v>
      </c>
      <c r="B49" s="6">
        <f>+B75</f>
        <v>151271220.3052367</v>
      </c>
      <c r="C49" s="6">
        <f aca="true" t="shared" si="6" ref="C49:K49">+C75</f>
        <v>191779029.91528204</v>
      </c>
      <c r="D49" s="23">
        <f t="shared" si="6"/>
        <v>238717984.92401874</v>
      </c>
      <c r="E49" s="24">
        <f t="shared" si="6"/>
        <v>-12463828.03947308</v>
      </c>
      <c r="F49" s="6">
        <f t="shared" si="6"/>
        <v>-18019959.929302234</v>
      </c>
      <c r="G49" s="25">
        <f t="shared" si="6"/>
        <v>-18019959.929302234</v>
      </c>
      <c r="H49" s="26">
        <f t="shared" si="6"/>
        <v>343556385.0255175</v>
      </c>
      <c r="I49" s="24">
        <f t="shared" si="6"/>
        <v>63972070.36434265</v>
      </c>
      <c r="J49" s="6">
        <f t="shared" si="6"/>
        <v>67810581.40454416</v>
      </c>
      <c r="K49" s="25">
        <f t="shared" si="6"/>
        <v>71879187.4291795</v>
      </c>
    </row>
    <row r="50" spans="1:11" ht="12.75">
      <c r="A50" s="33" t="s">
        <v>52</v>
      </c>
      <c r="B50" s="7">
        <f>+B48-B49</f>
        <v>-148167038.3052367</v>
      </c>
      <c r="C50" s="7">
        <f aca="true" t="shared" si="7" ref="C50:K50">+C48-C49</f>
        <v>-190473098.91528204</v>
      </c>
      <c r="D50" s="69">
        <f t="shared" si="7"/>
        <v>-238789859.92401874</v>
      </c>
      <c r="E50" s="70">
        <f t="shared" si="7"/>
        <v>-137779831.9605269</v>
      </c>
      <c r="F50" s="7">
        <f t="shared" si="7"/>
        <v>-134130760.07069777</v>
      </c>
      <c r="G50" s="71">
        <f t="shared" si="7"/>
        <v>-134130760.07069777</v>
      </c>
      <c r="H50" s="72">
        <f t="shared" si="7"/>
        <v>-336897271.0255175</v>
      </c>
      <c r="I50" s="70">
        <f t="shared" si="7"/>
        <v>-14154550.364342652</v>
      </c>
      <c r="J50" s="7">
        <f t="shared" si="7"/>
        <v>-29977341.40454416</v>
      </c>
      <c r="K50" s="71">
        <f t="shared" si="7"/>
        <v>-33682587.429179505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1024055374</v>
      </c>
      <c r="C53" s="6">
        <v>1033259506</v>
      </c>
      <c r="D53" s="23">
        <v>1002361080</v>
      </c>
      <c r="E53" s="24">
        <v>64927020</v>
      </c>
      <c r="F53" s="6">
        <v>63574915</v>
      </c>
      <c r="G53" s="25">
        <v>63574915</v>
      </c>
      <c r="H53" s="26">
        <v>1068137441</v>
      </c>
      <c r="I53" s="24">
        <v>91313412</v>
      </c>
      <c r="J53" s="6">
        <v>105271908</v>
      </c>
      <c r="K53" s="25">
        <v>106951500</v>
      </c>
    </row>
    <row r="54" spans="1:11" ht="12.75">
      <c r="A54" s="22" t="s">
        <v>55</v>
      </c>
      <c r="B54" s="6">
        <v>58186349</v>
      </c>
      <c r="C54" s="6">
        <v>72154398</v>
      </c>
      <c r="D54" s="23">
        <v>0</v>
      </c>
      <c r="E54" s="24">
        <v>58872576</v>
      </c>
      <c r="F54" s="6">
        <v>58872585</v>
      </c>
      <c r="G54" s="25">
        <v>58872585</v>
      </c>
      <c r="H54" s="26">
        <v>55809091</v>
      </c>
      <c r="I54" s="24">
        <v>41210820</v>
      </c>
      <c r="J54" s="6">
        <v>43683468</v>
      </c>
      <c r="K54" s="25">
        <v>46304472</v>
      </c>
    </row>
    <row r="55" spans="1:11" ht="12.75">
      <c r="A55" s="22" t="s">
        <v>56</v>
      </c>
      <c r="B55" s="6">
        <v>0</v>
      </c>
      <c r="C55" s="6">
        <v>0</v>
      </c>
      <c r="D55" s="23">
        <v>773684</v>
      </c>
      <c r="E55" s="24">
        <v>40296144</v>
      </c>
      <c r="F55" s="6">
        <v>38944039</v>
      </c>
      <c r="G55" s="25">
        <v>38944039</v>
      </c>
      <c r="H55" s="26">
        <v>20190054</v>
      </c>
      <c r="I55" s="24">
        <v>24732348</v>
      </c>
      <c r="J55" s="6">
        <v>24574296</v>
      </c>
      <c r="K55" s="25">
        <v>21022332</v>
      </c>
    </row>
    <row r="56" spans="1:11" ht="12.75">
      <c r="A56" s="22" t="s">
        <v>57</v>
      </c>
      <c r="B56" s="6">
        <v>18427332</v>
      </c>
      <c r="C56" s="6">
        <v>13712001</v>
      </c>
      <c r="D56" s="23">
        <v>7093242</v>
      </c>
      <c r="E56" s="24">
        <v>11821272</v>
      </c>
      <c r="F56" s="6">
        <v>11384136</v>
      </c>
      <c r="G56" s="25">
        <v>11384136</v>
      </c>
      <c r="H56" s="26">
        <v>11899425</v>
      </c>
      <c r="I56" s="24">
        <v>510000</v>
      </c>
      <c r="J56" s="6">
        <v>540600</v>
      </c>
      <c r="K56" s="25">
        <v>573036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780000</v>
      </c>
      <c r="C60" s="6">
        <v>826800</v>
      </c>
      <c r="D60" s="23">
        <v>826800</v>
      </c>
      <c r="E60" s="24">
        <v>826800</v>
      </c>
      <c r="F60" s="6">
        <v>876408</v>
      </c>
      <c r="G60" s="25">
        <v>876408</v>
      </c>
      <c r="H60" s="26">
        <v>876408</v>
      </c>
      <c r="I60" s="24">
        <v>928992</v>
      </c>
      <c r="J60" s="6">
        <v>984732</v>
      </c>
      <c r="K60" s="25">
        <v>1043816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7873</v>
      </c>
      <c r="C62" s="98">
        <v>7005</v>
      </c>
      <c r="D62" s="99">
        <v>7145</v>
      </c>
      <c r="E62" s="97">
        <v>7574</v>
      </c>
      <c r="F62" s="98">
        <v>8028</v>
      </c>
      <c r="G62" s="99">
        <v>8028</v>
      </c>
      <c r="H62" s="100">
        <v>8510</v>
      </c>
      <c r="I62" s="97">
        <v>8936</v>
      </c>
      <c r="J62" s="98">
        <v>9382</v>
      </c>
      <c r="K62" s="99">
        <v>9851</v>
      </c>
    </row>
    <row r="63" spans="1:11" ht="12.75">
      <c r="A63" s="96" t="s">
        <v>63</v>
      </c>
      <c r="B63" s="97">
        <v>4191</v>
      </c>
      <c r="C63" s="98">
        <v>4191</v>
      </c>
      <c r="D63" s="99">
        <v>4275</v>
      </c>
      <c r="E63" s="97">
        <v>4531</v>
      </c>
      <c r="F63" s="98">
        <v>4803</v>
      </c>
      <c r="G63" s="99">
        <v>4803</v>
      </c>
      <c r="H63" s="100">
        <v>5091</v>
      </c>
      <c r="I63" s="97">
        <v>5346</v>
      </c>
      <c r="J63" s="98">
        <v>5613</v>
      </c>
      <c r="K63" s="99">
        <v>5893</v>
      </c>
    </row>
    <row r="64" spans="1:11" ht="12.75">
      <c r="A64" s="96" t="s">
        <v>64</v>
      </c>
      <c r="B64" s="97">
        <v>13804</v>
      </c>
      <c r="C64" s="98">
        <v>12835</v>
      </c>
      <c r="D64" s="99">
        <v>13092</v>
      </c>
      <c r="E64" s="97">
        <v>13877</v>
      </c>
      <c r="F64" s="98">
        <v>14710</v>
      </c>
      <c r="G64" s="99">
        <v>14710</v>
      </c>
      <c r="H64" s="100">
        <v>15592</v>
      </c>
      <c r="I64" s="97">
        <v>16372</v>
      </c>
      <c r="J64" s="98">
        <v>17190</v>
      </c>
      <c r="K64" s="99">
        <v>18050</v>
      </c>
    </row>
    <row r="65" spans="1:11" ht="12.75">
      <c r="A65" s="96" t="s">
        <v>65</v>
      </c>
      <c r="B65" s="97">
        <v>4813</v>
      </c>
      <c r="C65" s="98">
        <v>4701</v>
      </c>
      <c r="D65" s="99">
        <v>4795</v>
      </c>
      <c r="E65" s="97">
        <v>5083</v>
      </c>
      <c r="F65" s="98">
        <v>5388</v>
      </c>
      <c r="G65" s="99">
        <v>5388</v>
      </c>
      <c r="H65" s="100">
        <v>5711</v>
      </c>
      <c r="I65" s="97">
        <v>6054</v>
      </c>
      <c r="J65" s="98">
        <v>6417</v>
      </c>
      <c r="K65" s="99">
        <v>6802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0.5552290884288037</v>
      </c>
      <c r="C70" s="5">
        <f aca="true" t="shared" si="8" ref="C70:K70">IF(ISERROR(C71/C72),0,(C71/C72))</f>
        <v>0.5815142149882451</v>
      </c>
      <c r="D70" s="5">
        <f t="shared" si="8"/>
        <v>0.6739200289701268</v>
      </c>
      <c r="E70" s="5">
        <f t="shared" si="8"/>
        <v>0.09941327840476974</v>
      </c>
      <c r="F70" s="5">
        <f t="shared" si="8"/>
        <v>0.20779162352859806</v>
      </c>
      <c r="G70" s="5">
        <f t="shared" si="8"/>
        <v>0.20779162352859806</v>
      </c>
      <c r="H70" s="5">
        <f t="shared" si="8"/>
        <v>0.6435204556072944</v>
      </c>
      <c r="I70" s="5">
        <f t="shared" si="8"/>
        <v>1.2842210726438619</v>
      </c>
      <c r="J70" s="5">
        <f t="shared" si="8"/>
        <v>1.2842241845794455</v>
      </c>
      <c r="K70" s="5">
        <f t="shared" si="8"/>
        <v>1.284224164561993</v>
      </c>
    </row>
    <row r="71" spans="1:11" ht="12.75" hidden="1">
      <c r="A71" s="2" t="s">
        <v>104</v>
      </c>
      <c r="B71" s="2">
        <f>+B83</f>
        <v>86566635</v>
      </c>
      <c r="C71" s="2">
        <f aca="true" t="shared" si="9" ref="C71:K71">+C83</f>
        <v>88893695</v>
      </c>
      <c r="D71" s="2">
        <f t="shared" si="9"/>
        <v>107149326</v>
      </c>
      <c r="E71" s="2">
        <f t="shared" si="9"/>
        <v>20038824</v>
      </c>
      <c r="F71" s="2">
        <f t="shared" si="9"/>
        <v>36724021</v>
      </c>
      <c r="G71" s="2">
        <f t="shared" si="9"/>
        <v>36724021</v>
      </c>
      <c r="H71" s="2">
        <f t="shared" si="9"/>
        <v>107582242</v>
      </c>
      <c r="I71" s="2">
        <f t="shared" si="9"/>
        <v>223722612</v>
      </c>
      <c r="J71" s="2">
        <f t="shared" si="9"/>
        <v>237146004</v>
      </c>
      <c r="K71" s="2">
        <f t="shared" si="9"/>
        <v>251374752</v>
      </c>
    </row>
    <row r="72" spans="1:11" ht="12.75" hidden="1">
      <c r="A72" s="2" t="s">
        <v>105</v>
      </c>
      <c r="B72" s="2">
        <f>+B77</f>
        <v>155911563</v>
      </c>
      <c r="C72" s="2">
        <f aca="true" t="shared" si="10" ref="C72:K72">+C77</f>
        <v>152865902</v>
      </c>
      <c r="D72" s="2">
        <f t="shared" si="10"/>
        <v>158994126</v>
      </c>
      <c r="E72" s="2">
        <f t="shared" si="10"/>
        <v>201570900</v>
      </c>
      <c r="F72" s="2">
        <f t="shared" si="10"/>
        <v>176734848</v>
      </c>
      <c r="G72" s="2">
        <f t="shared" si="10"/>
        <v>176734848</v>
      </c>
      <c r="H72" s="2">
        <f t="shared" si="10"/>
        <v>167177657</v>
      </c>
      <c r="I72" s="2">
        <f t="shared" si="10"/>
        <v>174208800</v>
      </c>
      <c r="J72" s="2">
        <f t="shared" si="10"/>
        <v>184660908</v>
      </c>
      <c r="K72" s="2">
        <f t="shared" si="10"/>
        <v>195740556</v>
      </c>
    </row>
    <row r="73" spans="1:11" ht="12.75" hidden="1">
      <c r="A73" s="2" t="s">
        <v>106</v>
      </c>
      <c r="B73" s="2">
        <f>+B74</f>
        <v>24275463.333333336</v>
      </c>
      <c r="C73" s="2">
        <f aca="true" t="shared" si="11" ref="C73:K73">+(C78+C80+C81+C82)-(B78+B80+B81+B82)</f>
        <v>28617968</v>
      </c>
      <c r="D73" s="2">
        <f t="shared" si="11"/>
        <v>25846703</v>
      </c>
      <c r="E73" s="2">
        <f t="shared" si="11"/>
        <v>49130466</v>
      </c>
      <c r="F73" s="2">
        <f>+(F78+F80+F81+F82)-(D78+D80+D81+D82)</f>
        <v>10477891</v>
      </c>
      <c r="G73" s="2">
        <f>+(G78+G80+G81+G82)-(D78+D80+D81+D82)</f>
        <v>10477891</v>
      </c>
      <c r="H73" s="2">
        <f>+(H78+H80+H81+H82)-(D78+D80+D81+D82)</f>
        <v>34412067</v>
      </c>
      <c r="I73" s="2">
        <f>+(I78+I80+I81+I82)-(E78+E80+E81+E82)</f>
        <v>-175187784</v>
      </c>
      <c r="J73" s="2">
        <f t="shared" si="11"/>
        <v>-2988852</v>
      </c>
      <c r="K73" s="2">
        <f t="shared" si="11"/>
        <v>-3168144</v>
      </c>
    </row>
    <row r="74" spans="1:11" ht="12.75" hidden="1">
      <c r="A74" s="2" t="s">
        <v>107</v>
      </c>
      <c r="B74" s="2">
        <f>+TREND(C74:E74)</f>
        <v>24275463.333333336</v>
      </c>
      <c r="C74" s="2">
        <f>+C73</f>
        <v>28617968</v>
      </c>
      <c r="D74" s="2">
        <f aca="true" t="shared" si="12" ref="D74:K74">+D73</f>
        <v>25846703</v>
      </c>
      <c r="E74" s="2">
        <f t="shared" si="12"/>
        <v>49130466</v>
      </c>
      <c r="F74" s="2">
        <f t="shared" si="12"/>
        <v>10477891</v>
      </c>
      <c r="G74" s="2">
        <f t="shared" si="12"/>
        <v>10477891</v>
      </c>
      <c r="H74" s="2">
        <f t="shared" si="12"/>
        <v>34412067</v>
      </c>
      <c r="I74" s="2">
        <f t="shared" si="12"/>
        <v>-175187784</v>
      </c>
      <c r="J74" s="2">
        <f t="shared" si="12"/>
        <v>-2988852</v>
      </c>
      <c r="K74" s="2">
        <f t="shared" si="12"/>
        <v>-3168144</v>
      </c>
    </row>
    <row r="75" spans="1:11" ht="12.75" hidden="1">
      <c r="A75" s="2" t="s">
        <v>108</v>
      </c>
      <c r="B75" s="2">
        <f>+B84-(((B80+B81+B78)*B70)-B79)</f>
        <v>151271220.3052367</v>
      </c>
      <c r="C75" s="2">
        <f aca="true" t="shared" si="13" ref="C75:K75">+C84-(((C80+C81+C78)*C70)-C79)</f>
        <v>191779029.91528204</v>
      </c>
      <c r="D75" s="2">
        <f t="shared" si="13"/>
        <v>238717984.92401874</v>
      </c>
      <c r="E75" s="2">
        <f t="shared" si="13"/>
        <v>-12463828.03947308</v>
      </c>
      <c r="F75" s="2">
        <f t="shared" si="13"/>
        <v>-18019959.929302234</v>
      </c>
      <c r="G75" s="2">
        <f t="shared" si="13"/>
        <v>-18019959.929302234</v>
      </c>
      <c r="H75" s="2">
        <f t="shared" si="13"/>
        <v>343556385.0255175</v>
      </c>
      <c r="I75" s="2">
        <f t="shared" si="13"/>
        <v>63972070.36434265</v>
      </c>
      <c r="J75" s="2">
        <f t="shared" si="13"/>
        <v>67810581.40454416</v>
      </c>
      <c r="K75" s="2">
        <f t="shared" si="13"/>
        <v>71879187.4291795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155911563</v>
      </c>
      <c r="C77" s="3">
        <v>152865902</v>
      </c>
      <c r="D77" s="3">
        <v>158994126</v>
      </c>
      <c r="E77" s="3">
        <v>201570900</v>
      </c>
      <c r="F77" s="3">
        <v>176734848</v>
      </c>
      <c r="G77" s="3">
        <v>176734848</v>
      </c>
      <c r="H77" s="3">
        <v>167177657</v>
      </c>
      <c r="I77" s="3">
        <v>174208800</v>
      </c>
      <c r="J77" s="3">
        <v>184660908</v>
      </c>
      <c r="K77" s="3">
        <v>195740556</v>
      </c>
    </row>
    <row r="78" spans="1:11" ht="13.5" hidden="1">
      <c r="A78" s="1" t="s">
        <v>67</v>
      </c>
      <c r="B78" s="3">
        <v>2018500</v>
      </c>
      <c r="C78" s="3">
        <v>8506149</v>
      </c>
      <c r="D78" s="3">
        <v>225808996</v>
      </c>
      <c r="E78" s="3">
        <v>0</v>
      </c>
      <c r="F78" s="3">
        <v>0</v>
      </c>
      <c r="G78" s="3">
        <v>0</v>
      </c>
      <c r="H78" s="3">
        <v>224361381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162403895</v>
      </c>
      <c r="C79" s="3">
        <v>221031703</v>
      </c>
      <c r="D79" s="3">
        <v>290099946</v>
      </c>
      <c r="E79" s="3">
        <v>0</v>
      </c>
      <c r="F79" s="3">
        <v>0</v>
      </c>
      <c r="G79" s="3">
        <v>0</v>
      </c>
      <c r="H79" s="3">
        <v>414765448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18032097</v>
      </c>
      <c r="C80" s="3">
        <v>19018545</v>
      </c>
      <c r="D80" s="3">
        <v>-211873670</v>
      </c>
      <c r="E80" s="3">
        <v>125373876</v>
      </c>
      <c r="F80" s="3">
        <v>86721301</v>
      </c>
      <c r="G80" s="3">
        <v>86721301</v>
      </c>
      <c r="H80" s="3">
        <v>-205796867</v>
      </c>
      <c r="I80" s="3">
        <v>-49813908</v>
      </c>
      <c r="J80" s="3">
        <v>-52802760</v>
      </c>
      <c r="K80" s="3">
        <v>-55970904</v>
      </c>
    </row>
    <row r="81" spans="1:11" ht="13.5" hidden="1">
      <c r="A81" s="1" t="s">
        <v>70</v>
      </c>
      <c r="B81" s="3">
        <v>0</v>
      </c>
      <c r="C81" s="3">
        <v>22779619</v>
      </c>
      <c r="D81" s="3">
        <v>62308084</v>
      </c>
      <c r="E81" s="3">
        <v>0</v>
      </c>
      <c r="F81" s="3">
        <v>0</v>
      </c>
      <c r="G81" s="3">
        <v>0</v>
      </c>
      <c r="H81" s="3">
        <v>92090963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1728142</v>
      </c>
      <c r="C82" s="3">
        <v>92394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86566635</v>
      </c>
      <c r="C83" s="3">
        <v>88893695</v>
      </c>
      <c r="D83" s="3">
        <v>107149326</v>
      </c>
      <c r="E83" s="3">
        <v>20038824</v>
      </c>
      <c r="F83" s="3">
        <v>36724021</v>
      </c>
      <c r="G83" s="3">
        <v>36724021</v>
      </c>
      <c r="H83" s="3">
        <v>107582242</v>
      </c>
      <c r="I83" s="3">
        <v>223722612</v>
      </c>
      <c r="J83" s="3">
        <v>237146004</v>
      </c>
      <c r="K83" s="3">
        <v>251374752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152732208</v>
      </c>
      <c r="C5" s="6">
        <v>163070071</v>
      </c>
      <c r="D5" s="23">
        <v>0</v>
      </c>
      <c r="E5" s="24">
        <v>207596000</v>
      </c>
      <c r="F5" s="6">
        <v>207596000</v>
      </c>
      <c r="G5" s="25">
        <v>207596000</v>
      </c>
      <c r="H5" s="26">
        <v>167232959</v>
      </c>
      <c r="I5" s="24">
        <v>189074047</v>
      </c>
      <c r="J5" s="6">
        <v>200418491</v>
      </c>
      <c r="K5" s="25">
        <v>212443602</v>
      </c>
    </row>
    <row r="6" spans="1:11" ht="12.75">
      <c r="A6" s="22" t="s">
        <v>19</v>
      </c>
      <c r="B6" s="6">
        <v>370987356</v>
      </c>
      <c r="C6" s="6">
        <v>402955085</v>
      </c>
      <c r="D6" s="23">
        <v>0</v>
      </c>
      <c r="E6" s="24">
        <v>536451507</v>
      </c>
      <c r="F6" s="6">
        <v>558842545</v>
      </c>
      <c r="G6" s="25">
        <v>558842545</v>
      </c>
      <c r="H6" s="26">
        <v>366175412</v>
      </c>
      <c r="I6" s="24">
        <v>537621276</v>
      </c>
      <c r="J6" s="6">
        <v>569878552</v>
      </c>
      <c r="K6" s="25">
        <v>604071264</v>
      </c>
    </row>
    <row r="7" spans="1:11" ht="12.75">
      <c r="A7" s="22" t="s">
        <v>20</v>
      </c>
      <c r="B7" s="6">
        <v>2973759</v>
      </c>
      <c r="C7" s="6">
        <v>2374632</v>
      </c>
      <c r="D7" s="23">
        <v>0</v>
      </c>
      <c r="E7" s="24">
        <v>2900000</v>
      </c>
      <c r="F7" s="6">
        <v>3000000</v>
      </c>
      <c r="G7" s="25">
        <v>3000000</v>
      </c>
      <c r="H7" s="26">
        <v>2506582</v>
      </c>
      <c r="I7" s="24">
        <v>3174000</v>
      </c>
      <c r="J7" s="6">
        <v>3358440</v>
      </c>
      <c r="K7" s="25">
        <v>3566306</v>
      </c>
    </row>
    <row r="8" spans="1:11" ht="12.75">
      <c r="A8" s="22" t="s">
        <v>21</v>
      </c>
      <c r="B8" s="6">
        <v>454043000</v>
      </c>
      <c r="C8" s="6">
        <v>459907000</v>
      </c>
      <c r="D8" s="23">
        <v>0</v>
      </c>
      <c r="E8" s="24">
        <v>785988508</v>
      </c>
      <c r="F8" s="6">
        <v>698588508</v>
      </c>
      <c r="G8" s="25">
        <v>698588508</v>
      </c>
      <c r="H8" s="26">
        <v>562039004</v>
      </c>
      <c r="I8" s="24">
        <v>608624000</v>
      </c>
      <c r="J8" s="6">
        <v>647421000</v>
      </c>
      <c r="K8" s="25">
        <v>697401000</v>
      </c>
    </row>
    <row r="9" spans="1:11" ht="12.75">
      <c r="A9" s="22" t="s">
        <v>22</v>
      </c>
      <c r="B9" s="6">
        <v>70625861</v>
      </c>
      <c r="C9" s="6">
        <v>100692911</v>
      </c>
      <c r="D9" s="23">
        <v>0</v>
      </c>
      <c r="E9" s="24">
        <v>60678503</v>
      </c>
      <c r="F9" s="6">
        <v>38071675</v>
      </c>
      <c r="G9" s="25">
        <v>38071675</v>
      </c>
      <c r="H9" s="26">
        <v>14807654</v>
      </c>
      <c r="I9" s="24">
        <v>275656012</v>
      </c>
      <c r="J9" s="6">
        <v>304432211</v>
      </c>
      <c r="K9" s="25">
        <v>309951804</v>
      </c>
    </row>
    <row r="10" spans="1:11" ht="20.25">
      <c r="A10" s="27" t="s">
        <v>98</v>
      </c>
      <c r="B10" s="28">
        <f>SUM(B5:B9)</f>
        <v>1051362184</v>
      </c>
      <c r="C10" s="29">
        <f aca="true" t="shared" si="0" ref="C10:K10">SUM(C5:C9)</f>
        <v>1128999699</v>
      </c>
      <c r="D10" s="30">
        <f t="shared" si="0"/>
        <v>0</v>
      </c>
      <c r="E10" s="28">
        <f t="shared" si="0"/>
        <v>1593614518</v>
      </c>
      <c r="F10" s="29">
        <f t="shared" si="0"/>
        <v>1506098728</v>
      </c>
      <c r="G10" s="31">
        <f t="shared" si="0"/>
        <v>1506098728</v>
      </c>
      <c r="H10" s="32">
        <f t="shared" si="0"/>
        <v>1112761611</v>
      </c>
      <c r="I10" s="28">
        <f t="shared" si="0"/>
        <v>1614149335</v>
      </c>
      <c r="J10" s="29">
        <f t="shared" si="0"/>
        <v>1725508694</v>
      </c>
      <c r="K10" s="31">
        <f t="shared" si="0"/>
        <v>1827433976</v>
      </c>
    </row>
    <row r="11" spans="1:11" ht="12.75">
      <c r="A11" s="22" t="s">
        <v>23</v>
      </c>
      <c r="B11" s="6">
        <v>428239127</v>
      </c>
      <c r="C11" s="6">
        <v>460314026</v>
      </c>
      <c r="D11" s="23">
        <v>0</v>
      </c>
      <c r="E11" s="24">
        <v>486653342</v>
      </c>
      <c r="F11" s="6">
        <v>516958838</v>
      </c>
      <c r="G11" s="25">
        <v>516958838</v>
      </c>
      <c r="H11" s="26">
        <v>470246850</v>
      </c>
      <c r="I11" s="24">
        <v>537137941</v>
      </c>
      <c r="J11" s="6">
        <v>575873084</v>
      </c>
      <c r="K11" s="25">
        <v>608223525</v>
      </c>
    </row>
    <row r="12" spans="1:11" ht="12.75">
      <c r="A12" s="22" t="s">
        <v>24</v>
      </c>
      <c r="B12" s="6">
        <v>22925539</v>
      </c>
      <c r="C12" s="6">
        <v>23891951</v>
      </c>
      <c r="D12" s="23">
        <v>0</v>
      </c>
      <c r="E12" s="24">
        <v>24758399</v>
      </c>
      <c r="F12" s="6">
        <v>24452589</v>
      </c>
      <c r="G12" s="25">
        <v>24452589</v>
      </c>
      <c r="H12" s="26">
        <v>21641593</v>
      </c>
      <c r="I12" s="24">
        <v>26021111</v>
      </c>
      <c r="J12" s="6">
        <v>27582377</v>
      </c>
      <c r="K12" s="25">
        <v>29237314</v>
      </c>
    </row>
    <row r="13" spans="1:11" ht="12.75">
      <c r="A13" s="22" t="s">
        <v>99</v>
      </c>
      <c r="B13" s="6">
        <v>267040762</v>
      </c>
      <c r="C13" s="6">
        <v>272097324</v>
      </c>
      <c r="D13" s="23">
        <v>0</v>
      </c>
      <c r="E13" s="24">
        <v>274900000</v>
      </c>
      <c r="F13" s="6">
        <v>274900000</v>
      </c>
      <c r="G13" s="25">
        <v>274900000</v>
      </c>
      <c r="H13" s="26">
        <v>0</v>
      </c>
      <c r="I13" s="24">
        <v>505025899</v>
      </c>
      <c r="J13" s="6">
        <v>535511479</v>
      </c>
      <c r="K13" s="25">
        <v>567260239</v>
      </c>
    </row>
    <row r="14" spans="1:11" ht="12.75">
      <c r="A14" s="22" t="s">
        <v>25</v>
      </c>
      <c r="B14" s="6">
        <v>23157559</v>
      </c>
      <c r="C14" s="6">
        <v>42057482</v>
      </c>
      <c r="D14" s="23">
        <v>0</v>
      </c>
      <c r="E14" s="24">
        <v>7630555</v>
      </c>
      <c r="F14" s="6">
        <v>209959596</v>
      </c>
      <c r="G14" s="25">
        <v>209959596</v>
      </c>
      <c r="H14" s="26">
        <v>686246</v>
      </c>
      <c r="I14" s="24">
        <v>367066166</v>
      </c>
      <c r="J14" s="6">
        <v>389110867</v>
      </c>
      <c r="K14" s="25">
        <v>412414495</v>
      </c>
    </row>
    <row r="15" spans="1:11" ht="12.75">
      <c r="A15" s="22" t="s">
        <v>26</v>
      </c>
      <c r="B15" s="6">
        <v>417489022</v>
      </c>
      <c r="C15" s="6">
        <v>591481339</v>
      </c>
      <c r="D15" s="23">
        <v>0</v>
      </c>
      <c r="E15" s="24">
        <v>651998547</v>
      </c>
      <c r="F15" s="6">
        <v>749219708</v>
      </c>
      <c r="G15" s="25">
        <v>749219708</v>
      </c>
      <c r="H15" s="26">
        <v>489029785</v>
      </c>
      <c r="I15" s="24">
        <v>1030809898</v>
      </c>
      <c r="J15" s="6">
        <v>1093327215</v>
      </c>
      <c r="K15" s="25">
        <v>1155504116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136714000</v>
      </c>
      <c r="F16" s="6">
        <v>130761000</v>
      </c>
      <c r="G16" s="25">
        <v>130761000</v>
      </c>
      <c r="H16" s="26">
        <v>2067675</v>
      </c>
      <c r="I16" s="24">
        <v>154718000</v>
      </c>
      <c r="J16" s="6">
        <v>157559460</v>
      </c>
      <c r="K16" s="25">
        <v>167013027</v>
      </c>
    </row>
    <row r="17" spans="1:11" ht="12.75">
      <c r="A17" s="22" t="s">
        <v>27</v>
      </c>
      <c r="B17" s="6">
        <v>885216930</v>
      </c>
      <c r="C17" s="6">
        <v>804161290</v>
      </c>
      <c r="D17" s="23">
        <v>0</v>
      </c>
      <c r="E17" s="24">
        <v>539130794</v>
      </c>
      <c r="F17" s="6">
        <v>537124049</v>
      </c>
      <c r="G17" s="25">
        <v>537124049</v>
      </c>
      <c r="H17" s="26">
        <v>116046195</v>
      </c>
      <c r="I17" s="24">
        <v>867679198</v>
      </c>
      <c r="J17" s="6">
        <v>920687440</v>
      </c>
      <c r="K17" s="25">
        <v>970026644</v>
      </c>
    </row>
    <row r="18" spans="1:11" ht="12.75">
      <c r="A18" s="33" t="s">
        <v>28</v>
      </c>
      <c r="B18" s="34">
        <f>SUM(B11:B17)</f>
        <v>2044068939</v>
      </c>
      <c r="C18" s="35">
        <f aca="true" t="shared" si="1" ref="C18:K18">SUM(C11:C17)</f>
        <v>2194003412</v>
      </c>
      <c r="D18" s="36">
        <f t="shared" si="1"/>
        <v>0</v>
      </c>
      <c r="E18" s="34">
        <f t="shared" si="1"/>
        <v>2121785637</v>
      </c>
      <c r="F18" s="35">
        <f t="shared" si="1"/>
        <v>2443375780</v>
      </c>
      <c r="G18" s="37">
        <f t="shared" si="1"/>
        <v>2443375780</v>
      </c>
      <c r="H18" s="38">
        <f t="shared" si="1"/>
        <v>1099718344</v>
      </c>
      <c r="I18" s="34">
        <f t="shared" si="1"/>
        <v>3488458213</v>
      </c>
      <c r="J18" s="35">
        <f t="shared" si="1"/>
        <v>3699651922</v>
      </c>
      <c r="K18" s="37">
        <f t="shared" si="1"/>
        <v>3909679360</v>
      </c>
    </row>
    <row r="19" spans="1:11" ht="12.75">
      <c r="A19" s="33" t="s">
        <v>29</v>
      </c>
      <c r="B19" s="39">
        <f>+B10-B18</f>
        <v>-992706755</v>
      </c>
      <c r="C19" s="40">
        <f aca="true" t="shared" si="2" ref="C19:K19">+C10-C18</f>
        <v>-1065003713</v>
      </c>
      <c r="D19" s="41">
        <f t="shared" si="2"/>
        <v>0</v>
      </c>
      <c r="E19" s="39">
        <f t="shared" si="2"/>
        <v>-528171119</v>
      </c>
      <c r="F19" s="40">
        <f t="shared" si="2"/>
        <v>-937277052</v>
      </c>
      <c r="G19" s="42">
        <f t="shared" si="2"/>
        <v>-937277052</v>
      </c>
      <c r="H19" s="43">
        <f t="shared" si="2"/>
        <v>13043267</v>
      </c>
      <c r="I19" s="39">
        <f t="shared" si="2"/>
        <v>-1874308878</v>
      </c>
      <c r="J19" s="40">
        <f t="shared" si="2"/>
        <v>-1974143228</v>
      </c>
      <c r="K19" s="42">
        <f t="shared" si="2"/>
        <v>-2082245384</v>
      </c>
    </row>
    <row r="20" spans="1:11" ht="20.25">
      <c r="A20" s="44" t="s">
        <v>30</v>
      </c>
      <c r="B20" s="45">
        <v>185373404</v>
      </c>
      <c r="C20" s="46">
        <v>175210297</v>
      </c>
      <c r="D20" s="47">
        <v>0</v>
      </c>
      <c r="E20" s="45">
        <v>223321000</v>
      </c>
      <c r="F20" s="46">
        <v>198321000</v>
      </c>
      <c r="G20" s="48">
        <v>198321000</v>
      </c>
      <c r="H20" s="49">
        <v>150790921</v>
      </c>
      <c r="I20" s="45">
        <v>216962997</v>
      </c>
      <c r="J20" s="46">
        <v>260684998</v>
      </c>
      <c r="K20" s="48">
        <v>245983999</v>
      </c>
    </row>
    <row r="21" spans="1:11" ht="12.75">
      <c r="A21" s="22" t="s">
        <v>100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101</v>
      </c>
      <c r="B22" s="56">
        <f>SUM(B19:B21)</f>
        <v>-807333351</v>
      </c>
      <c r="C22" s="57">
        <f aca="true" t="shared" si="3" ref="C22:K22">SUM(C19:C21)</f>
        <v>-889793416</v>
      </c>
      <c r="D22" s="58">
        <f t="shared" si="3"/>
        <v>0</v>
      </c>
      <c r="E22" s="56">
        <f t="shared" si="3"/>
        <v>-304850119</v>
      </c>
      <c r="F22" s="57">
        <f t="shared" si="3"/>
        <v>-738956052</v>
      </c>
      <c r="G22" s="59">
        <f t="shared" si="3"/>
        <v>-738956052</v>
      </c>
      <c r="H22" s="60">
        <f t="shared" si="3"/>
        <v>163834188</v>
      </c>
      <c r="I22" s="56">
        <f t="shared" si="3"/>
        <v>-1657345881</v>
      </c>
      <c r="J22" s="57">
        <f t="shared" si="3"/>
        <v>-1713458230</v>
      </c>
      <c r="K22" s="59">
        <f t="shared" si="3"/>
        <v>-1836261385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-807333351</v>
      </c>
      <c r="C24" s="40">
        <f aca="true" t="shared" si="4" ref="C24:K24">SUM(C22:C23)</f>
        <v>-889793416</v>
      </c>
      <c r="D24" s="41">
        <f t="shared" si="4"/>
        <v>0</v>
      </c>
      <c r="E24" s="39">
        <f t="shared" si="4"/>
        <v>-304850119</v>
      </c>
      <c r="F24" s="40">
        <f t="shared" si="4"/>
        <v>-738956052</v>
      </c>
      <c r="G24" s="42">
        <f t="shared" si="4"/>
        <v>-738956052</v>
      </c>
      <c r="H24" s="43">
        <f t="shared" si="4"/>
        <v>163834188</v>
      </c>
      <c r="I24" s="39">
        <f t="shared" si="4"/>
        <v>-1657345881</v>
      </c>
      <c r="J24" s="40">
        <f t="shared" si="4"/>
        <v>-1713458230</v>
      </c>
      <c r="K24" s="42">
        <f t="shared" si="4"/>
        <v>-1836261385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207444061</v>
      </c>
      <c r="C27" s="7">
        <v>188741104</v>
      </c>
      <c r="D27" s="69">
        <v>0</v>
      </c>
      <c r="E27" s="70">
        <v>233981712</v>
      </c>
      <c r="F27" s="7">
        <v>214047906</v>
      </c>
      <c r="G27" s="71">
        <v>214047906</v>
      </c>
      <c r="H27" s="72">
        <v>143642204</v>
      </c>
      <c r="I27" s="70">
        <v>229981465</v>
      </c>
      <c r="J27" s="7">
        <v>263518872</v>
      </c>
      <c r="K27" s="71">
        <v>248476858</v>
      </c>
    </row>
    <row r="28" spans="1:11" ht="12.75">
      <c r="A28" s="73" t="s">
        <v>34</v>
      </c>
      <c r="B28" s="6">
        <v>186197273</v>
      </c>
      <c r="C28" s="6">
        <v>174849694</v>
      </c>
      <c r="D28" s="23">
        <v>0</v>
      </c>
      <c r="E28" s="24">
        <v>215354950</v>
      </c>
      <c r="F28" s="6">
        <v>190354950</v>
      </c>
      <c r="G28" s="25">
        <v>190354950</v>
      </c>
      <c r="H28" s="26">
        <v>0</v>
      </c>
      <c r="I28" s="24">
        <v>209041955</v>
      </c>
      <c r="J28" s="6">
        <v>252070742</v>
      </c>
      <c r="K28" s="25">
        <v>236684794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21246788</v>
      </c>
      <c r="C31" s="6">
        <v>13891411</v>
      </c>
      <c r="D31" s="23">
        <v>0</v>
      </c>
      <c r="E31" s="24">
        <v>7000000</v>
      </c>
      <c r="F31" s="6">
        <v>21647000</v>
      </c>
      <c r="G31" s="25">
        <v>21647000</v>
      </c>
      <c r="H31" s="26">
        <v>0</v>
      </c>
      <c r="I31" s="24">
        <v>20939510</v>
      </c>
      <c r="J31" s="6">
        <v>11448130</v>
      </c>
      <c r="K31" s="25">
        <v>11792064</v>
      </c>
    </row>
    <row r="32" spans="1:11" ht="12.75">
      <c r="A32" s="33" t="s">
        <v>37</v>
      </c>
      <c r="B32" s="7">
        <f>SUM(B28:B31)</f>
        <v>207444061</v>
      </c>
      <c r="C32" s="7">
        <f aca="true" t="shared" si="5" ref="C32:K32">SUM(C28:C31)</f>
        <v>188741105</v>
      </c>
      <c r="D32" s="69">
        <f t="shared" si="5"/>
        <v>0</v>
      </c>
      <c r="E32" s="70">
        <f t="shared" si="5"/>
        <v>222354950</v>
      </c>
      <c r="F32" s="7">
        <f t="shared" si="5"/>
        <v>212001950</v>
      </c>
      <c r="G32" s="71">
        <f t="shared" si="5"/>
        <v>212001950</v>
      </c>
      <c r="H32" s="72">
        <f t="shared" si="5"/>
        <v>0</v>
      </c>
      <c r="I32" s="70">
        <f t="shared" si="5"/>
        <v>229981465</v>
      </c>
      <c r="J32" s="7">
        <f t="shared" si="5"/>
        <v>263518872</v>
      </c>
      <c r="K32" s="71">
        <f t="shared" si="5"/>
        <v>248476858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402114979</v>
      </c>
      <c r="C35" s="6">
        <v>612638326</v>
      </c>
      <c r="D35" s="23">
        <v>0</v>
      </c>
      <c r="E35" s="24">
        <v>319254388</v>
      </c>
      <c r="F35" s="6">
        <v>319254388</v>
      </c>
      <c r="G35" s="25">
        <v>319254388</v>
      </c>
      <c r="H35" s="26">
        <v>597133877</v>
      </c>
      <c r="I35" s="24">
        <v>-663738601</v>
      </c>
      <c r="J35" s="6">
        <v>-714998315</v>
      </c>
      <c r="K35" s="25">
        <v>-777517476</v>
      </c>
    </row>
    <row r="36" spans="1:11" ht="12.75">
      <c r="A36" s="22" t="s">
        <v>40</v>
      </c>
      <c r="B36" s="6">
        <v>3613634421</v>
      </c>
      <c r="C36" s="6">
        <v>3525348858</v>
      </c>
      <c r="D36" s="23">
        <v>0</v>
      </c>
      <c r="E36" s="24">
        <v>233981712</v>
      </c>
      <c r="F36" s="6">
        <v>214047906</v>
      </c>
      <c r="G36" s="25">
        <v>214047906</v>
      </c>
      <c r="H36" s="26">
        <v>143642204</v>
      </c>
      <c r="I36" s="24">
        <v>229981465</v>
      </c>
      <c r="J36" s="6">
        <v>263518872</v>
      </c>
      <c r="K36" s="25">
        <v>248476858</v>
      </c>
    </row>
    <row r="37" spans="1:11" ht="12.75">
      <c r="A37" s="22" t="s">
        <v>41</v>
      </c>
      <c r="B37" s="6">
        <v>1854719598</v>
      </c>
      <c r="C37" s="6">
        <v>2858827818</v>
      </c>
      <c r="D37" s="23">
        <v>0</v>
      </c>
      <c r="E37" s="24">
        <v>191134935</v>
      </c>
      <c r="F37" s="6">
        <v>605307062</v>
      </c>
      <c r="G37" s="25">
        <v>605307062</v>
      </c>
      <c r="H37" s="26">
        <v>576249420</v>
      </c>
      <c r="I37" s="24">
        <v>556637461</v>
      </c>
      <c r="J37" s="6">
        <v>595027503</v>
      </c>
      <c r="K37" s="25">
        <v>640269483</v>
      </c>
    </row>
    <row r="38" spans="1:11" ht="12.75">
      <c r="A38" s="22" t="s">
        <v>42</v>
      </c>
      <c r="B38" s="6">
        <v>69292595</v>
      </c>
      <c r="C38" s="6">
        <v>77215573</v>
      </c>
      <c r="D38" s="23">
        <v>0</v>
      </c>
      <c r="E38" s="24">
        <v>0</v>
      </c>
      <c r="F38" s="6">
        <v>0</v>
      </c>
      <c r="G38" s="25">
        <v>0</v>
      </c>
      <c r="H38" s="26">
        <v>686249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2091737207</v>
      </c>
      <c r="C39" s="6">
        <v>1201943793</v>
      </c>
      <c r="D39" s="23">
        <v>0</v>
      </c>
      <c r="E39" s="24">
        <v>666951284</v>
      </c>
      <c r="F39" s="6">
        <v>666951284</v>
      </c>
      <c r="G39" s="25">
        <v>666951284</v>
      </c>
      <c r="H39" s="26">
        <v>0</v>
      </c>
      <c r="I39" s="24">
        <v>-990394597</v>
      </c>
      <c r="J39" s="6">
        <v>-1046506946</v>
      </c>
      <c r="K39" s="25">
        <v>-1169310101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205182270</v>
      </c>
      <c r="C42" s="6">
        <v>185658140</v>
      </c>
      <c r="D42" s="23">
        <v>0</v>
      </c>
      <c r="E42" s="24">
        <v>-1604846999</v>
      </c>
      <c r="F42" s="6">
        <v>-1927714950</v>
      </c>
      <c r="G42" s="25">
        <v>-1927714950</v>
      </c>
      <c r="H42" s="26">
        <v>-1099710021</v>
      </c>
      <c r="I42" s="24">
        <v>-2481601849</v>
      </c>
      <c r="J42" s="6">
        <v>-2632133126</v>
      </c>
      <c r="K42" s="25">
        <v>-2778630466</v>
      </c>
    </row>
    <row r="43" spans="1:11" ht="12.75">
      <c r="A43" s="22" t="s">
        <v>46</v>
      </c>
      <c r="B43" s="6">
        <v>-199570117</v>
      </c>
      <c r="C43" s="6">
        <v>-185123892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-4215216</v>
      </c>
      <c r="C44" s="6">
        <v>609505</v>
      </c>
      <c r="D44" s="23">
        <v>0</v>
      </c>
      <c r="E44" s="24">
        <v>0</v>
      </c>
      <c r="F44" s="6">
        <v>0</v>
      </c>
      <c r="G44" s="25">
        <v>0</v>
      </c>
      <c r="H44" s="26">
        <v>142975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8113573</v>
      </c>
      <c r="C45" s="7">
        <v>9257327</v>
      </c>
      <c r="D45" s="69">
        <v>0</v>
      </c>
      <c r="E45" s="70">
        <v>-1604846999</v>
      </c>
      <c r="F45" s="7">
        <v>-1927714950</v>
      </c>
      <c r="G45" s="71">
        <v>-1927714950</v>
      </c>
      <c r="H45" s="72">
        <v>-1099567046</v>
      </c>
      <c r="I45" s="70">
        <v>-2481601849</v>
      </c>
      <c r="J45" s="7">
        <v>-2632133126</v>
      </c>
      <c r="K45" s="71">
        <v>-2778630466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8113574</v>
      </c>
      <c r="C48" s="6">
        <v>9257327</v>
      </c>
      <c r="D48" s="23">
        <v>0</v>
      </c>
      <c r="E48" s="24">
        <v>83689050</v>
      </c>
      <c r="F48" s="6">
        <v>83689050</v>
      </c>
      <c r="G48" s="25">
        <v>83689050</v>
      </c>
      <c r="H48" s="26">
        <v>153186567</v>
      </c>
      <c r="I48" s="24">
        <v>-899303939</v>
      </c>
      <c r="J48" s="6">
        <v>-950563653</v>
      </c>
      <c r="K48" s="25">
        <v>-1013082814</v>
      </c>
    </row>
    <row r="49" spans="1:11" ht="12.75">
      <c r="A49" s="22" t="s">
        <v>51</v>
      </c>
      <c r="B49" s="6">
        <f>+B75</f>
        <v>1425475315.1053936</v>
      </c>
      <c r="C49" s="6">
        <f aca="true" t="shared" si="6" ref="C49:K49">+C75</f>
        <v>2490131780.724209</v>
      </c>
      <c r="D49" s="23">
        <f t="shared" si="6"/>
        <v>0</v>
      </c>
      <c r="E49" s="24">
        <f t="shared" si="6"/>
        <v>191134935</v>
      </c>
      <c r="F49" s="6">
        <f t="shared" si="6"/>
        <v>605307062</v>
      </c>
      <c r="G49" s="25">
        <f t="shared" si="6"/>
        <v>605307062</v>
      </c>
      <c r="H49" s="26">
        <f t="shared" si="6"/>
        <v>576106445</v>
      </c>
      <c r="I49" s="24">
        <f t="shared" si="6"/>
        <v>556637461</v>
      </c>
      <c r="J49" s="6">
        <f t="shared" si="6"/>
        <v>595027503</v>
      </c>
      <c r="K49" s="25">
        <f t="shared" si="6"/>
        <v>640269483</v>
      </c>
    </row>
    <row r="50" spans="1:11" ht="12.75">
      <c r="A50" s="33" t="s">
        <v>52</v>
      </c>
      <c r="B50" s="7">
        <f>+B48-B49</f>
        <v>-1417361741.1053936</v>
      </c>
      <c r="C50" s="7">
        <f aca="true" t="shared" si="7" ref="C50:K50">+C48-C49</f>
        <v>-2480874453.724209</v>
      </c>
      <c r="D50" s="69">
        <f t="shared" si="7"/>
        <v>0</v>
      </c>
      <c r="E50" s="70">
        <f t="shared" si="7"/>
        <v>-107445885</v>
      </c>
      <c r="F50" s="7">
        <f t="shared" si="7"/>
        <v>-521618012</v>
      </c>
      <c r="G50" s="71">
        <f t="shared" si="7"/>
        <v>-521618012</v>
      </c>
      <c r="H50" s="72">
        <f t="shared" si="7"/>
        <v>-422919878</v>
      </c>
      <c r="I50" s="70">
        <f t="shared" si="7"/>
        <v>-1455941400</v>
      </c>
      <c r="J50" s="7">
        <f t="shared" si="7"/>
        <v>-1545591156</v>
      </c>
      <c r="K50" s="71">
        <f t="shared" si="7"/>
        <v>-1653352297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3610267550</v>
      </c>
      <c r="C53" s="6">
        <v>3513853813</v>
      </c>
      <c r="D53" s="23">
        <v>0</v>
      </c>
      <c r="E53" s="24">
        <v>233981712</v>
      </c>
      <c r="F53" s="6">
        <v>214047906</v>
      </c>
      <c r="G53" s="25">
        <v>214047906</v>
      </c>
      <c r="H53" s="26">
        <v>143642204</v>
      </c>
      <c r="I53" s="24">
        <v>229981465</v>
      </c>
      <c r="J53" s="6">
        <v>263518872</v>
      </c>
      <c r="K53" s="25">
        <v>248476858</v>
      </c>
    </row>
    <row r="54" spans="1:11" ht="12.75">
      <c r="A54" s="22" t="s">
        <v>55</v>
      </c>
      <c r="B54" s="6">
        <v>267040762</v>
      </c>
      <c r="C54" s="6">
        <v>272097324</v>
      </c>
      <c r="D54" s="23">
        <v>0</v>
      </c>
      <c r="E54" s="24">
        <v>274900000</v>
      </c>
      <c r="F54" s="6">
        <v>274900000</v>
      </c>
      <c r="G54" s="25">
        <v>274900000</v>
      </c>
      <c r="H54" s="26">
        <v>0</v>
      </c>
      <c r="I54" s="24">
        <v>505025899</v>
      </c>
      <c r="J54" s="6">
        <v>535511479</v>
      </c>
      <c r="K54" s="25">
        <v>567260239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100000</v>
      </c>
      <c r="G55" s="25">
        <v>100000</v>
      </c>
      <c r="H55" s="26">
        <v>25625</v>
      </c>
      <c r="I55" s="24">
        <v>500000</v>
      </c>
      <c r="J55" s="6">
        <v>0</v>
      </c>
      <c r="K55" s="25">
        <v>0</v>
      </c>
    </row>
    <row r="56" spans="1:11" ht="12.75">
      <c r="A56" s="22" t="s">
        <v>57</v>
      </c>
      <c r="B56" s="6">
        <v>112249872</v>
      </c>
      <c r="C56" s="6">
        <v>112119415</v>
      </c>
      <c r="D56" s="23">
        <v>0</v>
      </c>
      <c r="E56" s="24">
        <v>99279630</v>
      </c>
      <c r="F56" s="6">
        <v>82431837</v>
      </c>
      <c r="G56" s="25">
        <v>82431837</v>
      </c>
      <c r="H56" s="26">
        <v>30474037</v>
      </c>
      <c r="I56" s="24">
        <v>98906060</v>
      </c>
      <c r="J56" s="6">
        <v>107593734</v>
      </c>
      <c r="K56" s="25">
        <v>109684615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45873429</v>
      </c>
      <c r="C59" s="6">
        <v>42003757</v>
      </c>
      <c r="D59" s="23">
        <v>14164929</v>
      </c>
      <c r="E59" s="24">
        <v>45847295</v>
      </c>
      <c r="F59" s="6">
        <v>29054044</v>
      </c>
      <c r="G59" s="25">
        <v>29054044</v>
      </c>
      <c r="H59" s="26">
        <v>29054044</v>
      </c>
      <c r="I59" s="24">
        <v>30111186</v>
      </c>
      <c r="J59" s="6">
        <v>31917857</v>
      </c>
      <c r="K59" s="25">
        <v>33832928</v>
      </c>
    </row>
    <row r="60" spans="1:11" ht="12.75">
      <c r="A60" s="90" t="s">
        <v>60</v>
      </c>
      <c r="B60" s="6">
        <v>3444859616</v>
      </c>
      <c r="C60" s="6">
        <v>2837849827</v>
      </c>
      <c r="D60" s="23">
        <v>2028027407</v>
      </c>
      <c r="E60" s="24">
        <v>1132700000</v>
      </c>
      <c r="F60" s="6">
        <v>1132700000</v>
      </c>
      <c r="G60" s="25">
        <v>1132700000</v>
      </c>
      <c r="H60" s="26">
        <v>1132700000</v>
      </c>
      <c r="I60" s="24">
        <v>1200662000</v>
      </c>
      <c r="J60" s="6">
        <v>1272701720</v>
      </c>
      <c r="K60" s="25">
        <v>1349063823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3850</v>
      </c>
      <c r="C62" s="98">
        <v>3927</v>
      </c>
      <c r="D62" s="99">
        <v>3850</v>
      </c>
      <c r="E62" s="97">
        <v>13283</v>
      </c>
      <c r="F62" s="98">
        <v>13283</v>
      </c>
      <c r="G62" s="99">
        <v>13283</v>
      </c>
      <c r="H62" s="100">
        <v>13283</v>
      </c>
      <c r="I62" s="97">
        <v>13283</v>
      </c>
      <c r="J62" s="98">
        <v>13283</v>
      </c>
      <c r="K62" s="99">
        <v>13283</v>
      </c>
    </row>
    <row r="63" spans="1:11" ht="12.75">
      <c r="A63" s="96" t="s">
        <v>63</v>
      </c>
      <c r="B63" s="97">
        <v>4354</v>
      </c>
      <c r="C63" s="98">
        <v>4354</v>
      </c>
      <c r="D63" s="99">
        <v>4354</v>
      </c>
      <c r="E63" s="97">
        <v>3465</v>
      </c>
      <c r="F63" s="98">
        <v>3465</v>
      </c>
      <c r="G63" s="99">
        <v>3465</v>
      </c>
      <c r="H63" s="100">
        <v>3465</v>
      </c>
      <c r="I63" s="97">
        <v>3465</v>
      </c>
      <c r="J63" s="98">
        <v>3465</v>
      </c>
      <c r="K63" s="99">
        <v>3465</v>
      </c>
    </row>
    <row r="64" spans="1:11" ht="12.75">
      <c r="A64" s="96" t="s">
        <v>64</v>
      </c>
      <c r="B64" s="97">
        <v>42347</v>
      </c>
      <c r="C64" s="98">
        <v>46606</v>
      </c>
      <c r="D64" s="99">
        <v>36414</v>
      </c>
      <c r="E64" s="97">
        <v>7612</v>
      </c>
      <c r="F64" s="98">
        <v>7612</v>
      </c>
      <c r="G64" s="99">
        <v>7612</v>
      </c>
      <c r="H64" s="100">
        <v>7612</v>
      </c>
      <c r="I64" s="97">
        <v>7612</v>
      </c>
      <c r="J64" s="98">
        <v>7612</v>
      </c>
      <c r="K64" s="99">
        <v>7612</v>
      </c>
    </row>
    <row r="65" spans="1:11" ht="12.75">
      <c r="A65" s="96" t="s">
        <v>65</v>
      </c>
      <c r="B65" s="97">
        <v>73396</v>
      </c>
      <c r="C65" s="98">
        <v>73396</v>
      </c>
      <c r="D65" s="99">
        <v>73396</v>
      </c>
      <c r="E65" s="97">
        <v>87364</v>
      </c>
      <c r="F65" s="98">
        <v>87364</v>
      </c>
      <c r="G65" s="99">
        <v>87364</v>
      </c>
      <c r="H65" s="100">
        <v>87364</v>
      </c>
      <c r="I65" s="97">
        <v>87364</v>
      </c>
      <c r="J65" s="98">
        <v>87364</v>
      </c>
      <c r="K65" s="99">
        <v>87364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1.0610425537929977</v>
      </c>
      <c r="C70" s="5">
        <f aca="true" t="shared" si="8" ref="C70:K70">IF(ISERROR(C71/C72),0,(C71/C72))</f>
        <v>0.5913775331812063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104</v>
      </c>
      <c r="B71" s="2">
        <f>+B83</f>
        <v>604178382</v>
      </c>
      <c r="C71" s="2">
        <f aca="true" t="shared" si="9" ref="C71:K71">+C83</f>
        <v>382652578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105</v>
      </c>
      <c r="B72" s="2">
        <f>+B77</f>
        <v>569419558</v>
      </c>
      <c r="C72" s="2">
        <f aca="true" t="shared" si="10" ref="C72:K72">+C77</f>
        <v>647052951</v>
      </c>
      <c r="D72" s="2">
        <f t="shared" si="10"/>
        <v>0</v>
      </c>
      <c r="E72" s="2">
        <f t="shared" si="10"/>
        <v>771018010</v>
      </c>
      <c r="F72" s="2">
        <f t="shared" si="10"/>
        <v>781010220</v>
      </c>
      <c r="G72" s="2">
        <f t="shared" si="10"/>
        <v>781010220</v>
      </c>
      <c r="H72" s="2">
        <f t="shared" si="10"/>
        <v>538727550</v>
      </c>
      <c r="I72" s="2">
        <f t="shared" si="10"/>
        <v>977441335</v>
      </c>
      <c r="J72" s="2">
        <f t="shared" si="10"/>
        <v>1048324654</v>
      </c>
      <c r="K72" s="2">
        <f t="shared" si="10"/>
        <v>1098477794</v>
      </c>
    </row>
    <row r="73" spans="1:11" ht="12.75" hidden="1">
      <c r="A73" s="2" t="s">
        <v>106</v>
      </c>
      <c r="B73" s="2">
        <f>+B74</f>
        <v>-65628104.99999997</v>
      </c>
      <c r="C73" s="2">
        <f aca="true" t="shared" si="11" ref="C73:K73">+(C78+C80+C81+C82)-(B78+B80+B81+B82)</f>
        <v>208211010</v>
      </c>
      <c r="D73" s="2">
        <f t="shared" si="11"/>
        <v>-599629171</v>
      </c>
      <c r="E73" s="2">
        <f t="shared" si="11"/>
        <v>235565338</v>
      </c>
      <c r="F73" s="2">
        <f>+(F78+F80+F81+F82)-(D78+D80+D81+D82)</f>
        <v>235565338</v>
      </c>
      <c r="G73" s="2">
        <f>+(G78+G80+G81+G82)-(D78+D80+D81+D82)</f>
        <v>235565338</v>
      </c>
      <c r="H73" s="2">
        <f>+(H78+H80+H81+H82)-(D78+D80+D81+D82)</f>
        <v>443924011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107</v>
      </c>
      <c r="B74" s="2">
        <f>+TREND(C74:E74)</f>
        <v>-65628104.99999997</v>
      </c>
      <c r="C74" s="2">
        <f>+C73</f>
        <v>208211010</v>
      </c>
      <c r="D74" s="2">
        <f aca="true" t="shared" si="12" ref="D74:K74">+D73</f>
        <v>-599629171</v>
      </c>
      <c r="E74" s="2">
        <f t="shared" si="12"/>
        <v>235565338</v>
      </c>
      <c r="F74" s="2">
        <f t="shared" si="12"/>
        <v>235565338</v>
      </c>
      <c r="G74" s="2">
        <f t="shared" si="12"/>
        <v>235565338</v>
      </c>
      <c r="H74" s="2">
        <f t="shared" si="12"/>
        <v>443924011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108</v>
      </c>
      <c r="B75" s="2">
        <f>+B84-(((B80+B81+B78)*B70)-B79)</f>
        <v>1425475315.1053936</v>
      </c>
      <c r="C75" s="2">
        <f aca="true" t="shared" si="13" ref="C75:K75">+C84-(((C80+C81+C78)*C70)-C79)</f>
        <v>2490131780.724209</v>
      </c>
      <c r="D75" s="2">
        <f t="shared" si="13"/>
        <v>0</v>
      </c>
      <c r="E75" s="2">
        <f t="shared" si="13"/>
        <v>191134935</v>
      </c>
      <c r="F75" s="2">
        <f t="shared" si="13"/>
        <v>605307062</v>
      </c>
      <c r="G75" s="2">
        <f t="shared" si="13"/>
        <v>605307062</v>
      </c>
      <c r="H75" s="2">
        <f t="shared" si="13"/>
        <v>576106445</v>
      </c>
      <c r="I75" s="2">
        <f t="shared" si="13"/>
        <v>556637461</v>
      </c>
      <c r="J75" s="2">
        <f t="shared" si="13"/>
        <v>595027503</v>
      </c>
      <c r="K75" s="2">
        <f t="shared" si="13"/>
        <v>640269483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569419558</v>
      </c>
      <c r="C77" s="3">
        <v>647052951</v>
      </c>
      <c r="D77" s="3">
        <v>0</v>
      </c>
      <c r="E77" s="3">
        <v>771018010</v>
      </c>
      <c r="F77" s="3">
        <v>781010220</v>
      </c>
      <c r="G77" s="3">
        <v>781010220</v>
      </c>
      <c r="H77" s="3">
        <v>538727550</v>
      </c>
      <c r="I77" s="3">
        <v>977441335</v>
      </c>
      <c r="J77" s="3">
        <v>1048324654</v>
      </c>
      <c r="K77" s="3">
        <v>1098477794</v>
      </c>
    </row>
    <row r="78" spans="1:11" ht="13.5" hidden="1">
      <c r="A78" s="1" t="s">
        <v>67</v>
      </c>
      <c r="B78" s="3">
        <v>2590327</v>
      </c>
      <c r="C78" s="3">
        <v>5258537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1840101854</v>
      </c>
      <c r="C79" s="3">
        <v>2843636479</v>
      </c>
      <c r="D79" s="3">
        <v>0</v>
      </c>
      <c r="E79" s="3">
        <v>191134935</v>
      </c>
      <c r="F79" s="3">
        <v>605307062</v>
      </c>
      <c r="G79" s="3">
        <v>605307062</v>
      </c>
      <c r="H79" s="3">
        <v>576106445</v>
      </c>
      <c r="I79" s="3">
        <v>556637461</v>
      </c>
      <c r="J79" s="3">
        <v>595027503</v>
      </c>
      <c r="K79" s="3">
        <v>640269483</v>
      </c>
    </row>
    <row r="80" spans="1:11" ht="13.5" hidden="1">
      <c r="A80" s="1" t="s">
        <v>69</v>
      </c>
      <c r="B80" s="3">
        <v>157084671</v>
      </c>
      <c r="C80" s="3">
        <v>0</v>
      </c>
      <c r="D80" s="3">
        <v>0</v>
      </c>
      <c r="E80" s="3">
        <v>235565338</v>
      </c>
      <c r="F80" s="3">
        <v>235565338</v>
      </c>
      <c r="G80" s="3">
        <v>235565338</v>
      </c>
      <c r="H80" s="3">
        <v>323701362</v>
      </c>
      <c r="I80" s="3">
        <v>235565338</v>
      </c>
      <c r="J80" s="3">
        <v>235565338</v>
      </c>
      <c r="K80" s="3">
        <v>235565338</v>
      </c>
    </row>
    <row r="81" spans="1:11" ht="13.5" hidden="1">
      <c r="A81" s="1" t="s">
        <v>70</v>
      </c>
      <c r="B81" s="3">
        <v>231097773</v>
      </c>
      <c r="C81" s="3">
        <v>592506306</v>
      </c>
      <c r="D81" s="3">
        <v>0</v>
      </c>
      <c r="E81" s="3">
        <v>0</v>
      </c>
      <c r="F81" s="3">
        <v>0</v>
      </c>
      <c r="G81" s="3">
        <v>0</v>
      </c>
      <c r="H81" s="3">
        <v>120222649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645390</v>
      </c>
      <c r="C82" s="3">
        <v>1864328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604178382</v>
      </c>
      <c r="C83" s="3">
        <v>382652578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11897376</v>
      </c>
      <c r="C5" s="6">
        <v>11870853</v>
      </c>
      <c r="D5" s="23">
        <v>0</v>
      </c>
      <c r="E5" s="24">
        <v>12556932</v>
      </c>
      <c r="F5" s="6">
        <v>12556932</v>
      </c>
      <c r="G5" s="25">
        <v>12556932</v>
      </c>
      <c r="H5" s="26">
        <v>14123091</v>
      </c>
      <c r="I5" s="24">
        <v>13231688</v>
      </c>
      <c r="J5" s="6">
        <v>13946199</v>
      </c>
      <c r="K5" s="25">
        <v>14699294</v>
      </c>
    </row>
    <row r="6" spans="1:11" ht="12.75">
      <c r="A6" s="22" t="s">
        <v>19</v>
      </c>
      <c r="B6" s="6">
        <v>29550542</v>
      </c>
      <c r="C6" s="6">
        <v>30855009</v>
      </c>
      <c r="D6" s="23">
        <v>0</v>
      </c>
      <c r="E6" s="24">
        <v>37119252</v>
      </c>
      <c r="F6" s="6">
        <v>37119252</v>
      </c>
      <c r="G6" s="25">
        <v>37119252</v>
      </c>
      <c r="H6" s="26">
        <v>30676854</v>
      </c>
      <c r="I6" s="24">
        <v>43189078</v>
      </c>
      <c r="J6" s="6">
        <v>45535690</v>
      </c>
      <c r="K6" s="25">
        <v>48134752</v>
      </c>
    </row>
    <row r="7" spans="1:11" ht="12.75">
      <c r="A7" s="22" t="s">
        <v>20</v>
      </c>
      <c r="B7" s="6">
        <v>298946</v>
      </c>
      <c r="C7" s="6">
        <v>221832</v>
      </c>
      <c r="D7" s="23">
        <v>0</v>
      </c>
      <c r="E7" s="24">
        <v>220008</v>
      </c>
      <c r="F7" s="6">
        <v>220008</v>
      </c>
      <c r="G7" s="25">
        <v>220008</v>
      </c>
      <c r="H7" s="26">
        <v>90658</v>
      </c>
      <c r="I7" s="24">
        <v>220000</v>
      </c>
      <c r="J7" s="6">
        <v>231880</v>
      </c>
      <c r="K7" s="25">
        <v>244401</v>
      </c>
    </row>
    <row r="8" spans="1:11" ht="12.75">
      <c r="A8" s="22" t="s">
        <v>21</v>
      </c>
      <c r="B8" s="6">
        <v>64571401</v>
      </c>
      <c r="C8" s="6">
        <v>62934766</v>
      </c>
      <c r="D8" s="23">
        <v>0</v>
      </c>
      <c r="E8" s="24">
        <v>70498008</v>
      </c>
      <c r="F8" s="6">
        <v>70498008</v>
      </c>
      <c r="G8" s="25">
        <v>70498008</v>
      </c>
      <c r="H8" s="26">
        <v>0</v>
      </c>
      <c r="I8" s="24">
        <v>79999000</v>
      </c>
      <c r="J8" s="6">
        <v>84813000</v>
      </c>
      <c r="K8" s="25">
        <v>91046000</v>
      </c>
    </row>
    <row r="9" spans="1:11" ht="12.75">
      <c r="A9" s="22" t="s">
        <v>22</v>
      </c>
      <c r="B9" s="6">
        <v>13271796</v>
      </c>
      <c r="C9" s="6">
        <v>10344329</v>
      </c>
      <c r="D9" s="23">
        <v>0</v>
      </c>
      <c r="E9" s="24">
        <v>14638656</v>
      </c>
      <c r="F9" s="6">
        <v>14638656</v>
      </c>
      <c r="G9" s="25">
        <v>14638656</v>
      </c>
      <c r="H9" s="26">
        <v>12966332</v>
      </c>
      <c r="I9" s="24">
        <v>17977423</v>
      </c>
      <c r="J9" s="6">
        <v>17047150</v>
      </c>
      <c r="K9" s="25">
        <v>18090022</v>
      </c>
    </row>
    <row r="10" spans="1:11" ht="20.25">
      <c r="A10" s="27" t="s">
        <v>98</v>
      </c>
      <c r="B10" s="28">
        <f>SUM(B5:B9)</f>
        <v>119590061</v>
      </c>
      <c r="C10" s="29">
        <f aca="true" t="shared" si="0" ref="C10:K10">SUM(C5:C9)</f>
        <v>116226789</v>
      </c>
      <c r="D10" s="30">
        <f t="shared" si="0"/>
        <v>0</v>
      </c>
      <c r="E10" s="28">
        <f t="shared" si="0"/>
        <v>135032856</v>
      </c>
      <c r="F10" s="29">
        <f t="shared" si="0"/>
        <v>135032856</v>
      </c>
      <c r="G10" s="31">
        <f t="shared" si="0"/>
        <v>135032856</v>
      </c>
      <c r="H10" s="32">
        <f t="shared" si="0"/>
        <v>57856935</v>
      </c>
      <c r="I10" s="28">
        <f t="shared" si="0"/>
        <v>154617189</v>
      </c>
      <c r="J10" s="29">
        <f t="shared" si="0"/>
        <v>161573919</v>
      </c>
      <c r="K10" s="31">
        <f t="shared" si="0"/>
        <v>172214469</v>
      </c>
    </row>
    <row r="11" spans="1:11" ht="12.75">
      <c r="A11" s="22" t="s">
        <v>23</v>
      </c>
      <c r="B11" s="6">
        <v>52613686</v>
      </c>
      <c r="C11" s="6">
        <v>55743415</v>
      </c>
      <c r="D11" s="23">
        <v>0</v>
      </c>
      <c r="E11" s="24">
        <v>61173252</v>
      </c>
      <c r="F11" s="6">
        <v>61173252</v>
      </c>
      <c r="G11" s="25">
        <v>61173252</v>
      </c>
      <c r="H11" s="26">
        <v>257993</v>
      </c>
      <c r="I11" s="24">
        <v>74091502</v>
      </c>
      <c r="J11" s="6">
        <v>79160710</v>
      </c>
      <c r="K11" s="25">
        <v>84134176</v>
      </c>
    </row>
    <row r="12" spans="1:11" ht="12.75">
      <c r="A12" s="22" t="s">
        <v>24</v>
      </c>
      <c r="B12" s="6">
        <v>4891195</v>
      </c>
      <c r="C12" s="6">
        <v>5282128</v>
      </c>
      <c r="D12" s="23">
        <v>0</v>
      </c>
      <c r="E12" s="24">
        <v>6338640</v>
      </c>
      <c r="F12" s="6">
        <v>6338640</v>
      </c>
      <c r="G12" s="25">
        <v>6338640</v>
      </c>
      <c r="H12" s="26">
        <v>2550</v>
      </c>
      <c r="I12" s="24">
        <v>6476938</v>
      </c>
      <c r="J12" s="6">
        <v>6930321</v>
      </c>
      <c r="K12" s="25">
        <v>7304560</v>
      </c>
    </row>
    <row r="13" spans="1:11" ht="12.75">
      <c r="A13" s="22" t="s">
        <v>99</v>
      </c>
      <c r="B13" s="6">
        <v>17291815</v>
      </c>
      <c r="C13" s="6">
        <v>19654576</v>
      </c>
      <c r="D13" s="23">
        <v>0</v>
      </c>
      <c r="E13" s="24">
        <v>2203176</v>
      </c>
      <c r="F13" s="6">
        <v>2203176</v>
      </c>
      <c r="G13" s="25">
        <v>2203176</v>
      </c>
      <c r="H13" s="26">
        <v>0</v>
      </c>
      <c r="I13" s="24">
        <v>2300000</v>
      </c>
      <c r="J13" s="6">
        <v>2424200</v>
      </c>
      <c r="K13" s="25">
        <v>2555107</v>
      </c>
    </row>
    <row r="14" spans="1:11" ht="12.75">
      <c r="A14" s="22" t="s">
        <v>25</v>
      </c>
      <c r="B14" s="6">
        <v>14296730</v>
      </c>
      <c r="C14" s="6">
        <v>30267720</v>
      </c>
      <c r="D14" s="23">
        <v>0</v>
      </c>
      <c r="E14" s="24">
        <v>2388000</v>
      </c>
      <c r="F14" s="6">
        <v>2388000</v>
      </c>
      <c r="G14" s="25">
        <v>2388000</v>
      </c>
      <c r="H14" s="26">
        <v>1342359</v>
      </c>
      <c r="I14" s="24">
        <v>1718480</v>
      </c>
      <c r="J14" s="6">
        <v>1811278</v>
      </c>
      <c r="K14" s="25">
        <v>1909087</v>
      </c>
    </row>
    <row r="15" spans="1:11" ht="12.75">
      <c r="A15" s="22" t="s">
        <v>26</v>
      </c>
      <c r="B15" s="6">
        <v>32020120</v>
      </c>
      <c r="C15" s="6">
        <v>30543066</v>
      </c>
      <c r="D15" s="23">
        <v>0</v>
      </c>
      <c r="E15" s="24">
        <v>15542832</v>
      </c>
      <c r="F15" s="6">
        <v>15542832</v>
      </c>
      <c r="G15" s="25">
        <v>15542832</v>
      </c>
      <c r="H15" s="26">
        <v>14776224</v>
      </c>
      <c r="I15" s="24">
        <v>15082302</v>
      </c>
      <c r="J15" s="6">
        <v>15909344</v>
      </c>
      <c r="K15" s="25">
        <v>16768450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58074700</v>
      </c>
      <c r="C17" s="6">
        <v>69032262</v>
      </c>
      <c r="D17" s="23">
        <v>0</v>
      </c>
      <c r="E17" s="24">
        <v>35077212</v>
      </c>
      <c r="F17" s="6">
        <v>35077212</v>
      </c>
      <c r="G17" s="25">
        <v>35077212</v>
      </c>
      <c r="H17" s="26">
        <v>27328350</v>
      </c>
      <c r="I17" s="24">
        <v>54856202</v>
      </c>
      <c r="J17" s="6">
        <v>55236191</v>
      </c>
      <c r="K17" s="25">
        <v>59431950</v>
      </c>
    </row>
    <row r="18" spans="1:11" ht="12.75">
      <c r="A18" s="33" t="s">
        <v>28</v>
      </c>
      <c r="B18" s="34">
        <f>SUM(B11:B17)</f>
        <v>179188246</v>
      </c>
      <c r="C18" s="35">
        <f aca="true" t="shared" si="1" ref="C18:K18">SUM(C11:C17)</f>
        <v>210523167</v>
      </c>
      <c r="D18" s="36">
        <f t="shared" si="1"/>
        <v>0</v>
      </c>
      <c r="E18" s="34">
        <f t="shared" si="1"/>
        <v>122723112</v>
      </c>
      <c r="F18" s="35">
        <f t="shared" si="1"/>
        <v>122723112</v>
      </c>
      <c r="G18" s="37">
        <f t="shared" si="1"/>
        <v>122723112</v>
      </c>
      <c r="H18" s="38">
        <f t="shared" si="1"/>
        <v>43707476</v>
      </c>
      <c r="I18" s="34">
        <f t="shared" si="1"/>
        <v>154525424</v>
      </c>
      <c r="J18" s="35">
        <f t="shared" si="1"/>
        <v>161472044</v>
      </c>
      <c r="K18" s="37">
        <f t="shared" si="1"/>
        <v>172103330</v>
      </c>
    </row>
    <row r="19" spans="1:11" ht="12.75">
      <c r="A19" s="33" t="s">
        <v>29</v>
      </c>
      <c r="B19" s="39">
        <f>+B10-B18</f>
        <v>-59598185</v>
      </c>
      <c r="C19" s="40">
        <f aca="true" t="shared" si="2" ref="C19:K19">+C10-C18</f>
        <v>-94296378</v>
      </c>
      <c r="D19" s="41">
        <f t="shared" si="2"/>
        <v>0</v>
      </c>
      <c r="E19" s="39">
        <f t="shared" si="2"/>
        <v>12309744</v>
      </c>
      <c r="F19" s="40">
        <f t="shared" si="2"/>
        <v>12309744</v>
      </c>
      <c r="G19" s="42">
        <f t="shared" si="2"/>
        <v>12309744</v>
      </c>
      <c r="H19" s="43">
        <f t="shared" si="2"/>
        <v>14149459</v>
      </c>
      <c r="I19" s="39">
        <f t="shared" si="2"/>
        <v>91765</v>
      </c>
      <c r="J19" s="40">
        <f t="shared" si="2"/>
        <v>101875</v>
      </c>
      <c r="K19" s="42">
        <f t="shared" si="2"/>
        <v>111139</v>
      </c>
    </row>
    <row r="20" spans="1:11" ht="20.25">
      <c r="A20" s="44" t="s">
        <v>30</v>
      </c>
      <c r="B20" s="45">
        <v>32120860</v>
      </c>
      <c r="C20" s="46">
        <v>64480735</v>
      </c>
      <c r="D20" s="47">
        <v>0</v>
      </c>
      <c r="E20" s="45">
        <v>0</v>
      </c>
      <c r="F20" s="46">
        <v>0</v>
      </c>
      <c r="G20" s="48">
        <v>0</v>
      </c>
      <c r="H20" s="49">
        <v>0</v>
      </c>
      <c r="I20" s="45">
        <v>0</v>
      </c>
      <c r="J20" s="46">
        <v>0</v>
      </c>
      <c r="K20" s="48">
        <v>0</v>
      </c>
    </row>
    <row r="21" spans="1:11" ht="12.75">
      <c r="A21" s="22" t="s">
        <v>100</v>
      </c>
      <c r="B21" s="50">
        <v>0</v>
      </c>
      <c r="C21" s="51">
        <v>6162608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101</v>
      </c>
      <c r="B22" s="56">
        <f>SUM(B19:B21)</f>
        <v>-27477325</v>
      </c>
      <c r="C22" s="57">
        <f aca="true" t="shared" si="3" ref="C22:K22">SUM(C19:C21)</f>
        <v>-23653035</v>
      </c>
      <c r="D22" s="58">
        <f t="shared" si="3"/>
        <v>0</v>
      </c>
      <c r="E22" s="56">
        <f t="shared" si="3"/>
        <v>12309744</v>
      </c>
      <c r="F22" s="57">
        <f t="shared" si="3"/>
        <v>12309744</v>
      </c>
      <c r="G22" s="59">
        <f t="shared" si="3"/>
        <v>12309744</v>
      </c>
      <c r="H22" s="60">
        <f t="shared" si="3"/>
        <v>14149459</v>
      </c>
      <c r="I22" s="56">
        <f t="shared" si="3"/>
        <v>91765</v>
      </c>
      <c r="J22" s="57">
        <f t="shared" si="3"/>
        <v>101875</v>
      </c>
      <c r="K22" s="59">
        <f t="shared" si="3"/>
        <v>111139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-27477325</v>
      </c>
      <c r="C24" s="40">
        <f aca="true" t="shared" si="4" ref="C24:K24">SUM(C22:C23)</f>
        <v>-23653035</v>
      </c>
      <c r="D24" s="41">
        <f t="shared" si="4"/>
        <v>0</v>
      </c>
      <c r="E24" s="39">
        <f t="shared" si="4"/>
        <v>12309744</v>
      </c>
      <c r="F24" s="40">
        <f t="shared" si="4"/>
        <v>12309744</v>
      </c>
      <c r="G24" s="42">
        <f t="shared" si="4"/>
        <v>12309744</v>
      </c>
      <c r="H24" s="43">
        <f t="shared" si="4"/>
        <v>14149459</v>
      </c>
      <c r="I24" s="39">
        <f t="shared" si="4"/>
        <v>91765</v>
      </c>
      <c r="J24" s="40">
        <f t="shared" si="4"/>
        <v>101875</v>
      </c>
      <c r="K24" s="42">
        <f t="shared" si="4"/>
        <v>111139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26372719</v>
      </c>
      <c r="C27" s="7">
        <v>75850755</v>
      </c>
      <c r="D27" s="69">
        <v>0</v>
      </c>
      <c r="E27" s="70">
        <v>67663099</v>
      </c>
      <c r="F27" s="7">
        <v>67663099</v>
      </c>
      <c r="G27" s="71">
        <v>67663099</v>
      </c>
      <c r="H27" s="72">
        <v>38326155</v>
      </c>
      <c r="I27" s="70">
        <v>16402211</v>
      </c>
      <c r="J27" s="7">
        <v>41627291</v>
      </c>
      <c r="K27" s="71">
        <v>65646367</v>
      </c>
    </row>
    <row r="28" spans="1:11" ht="12.75">
      <c r="A28" s="73" t="s">
        <v>34</v>
      </c>
      <c r="B28" s="6">
        <v>26037948</v>
      </c>
      <c r="C28" s="6">
        <v>75850755</v>
      </c>
      <c r="D28" s="23">
        <v>0</v>
      </c>
      <c r="E28" s="24">
        <v>67663099</v>
      </c>
      <c r="F28" s="6">
        <v>67663099</v>
      </c>
      <c r="G28" s="25">
        <v>67663099</v>
      </c>
      <c r="H28" s="26">
        <v>0</v>
      </c>
      <c r="I28" s="24">
        <v>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334771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26372719</v>
      </c>
      <c r="C32" s="7">
        <f aca="true" t="shared" si="5" ref="C32:K32">SUM(C28:C31)</f>
        <v>75850755</v>
      </c>
      <c r="D32" s="69">
        <f t="shared" si="5"/>
        <v>0</v>
      </c>
      <c r="E32" s="70">
        <f t="shared" si="5"/>
        <v>67663099</v>
      </c>
      <c r="F32" s="7">
        <f t="shared" si="5"/>
        <v>67663099</v>
      </c>
      <c r="G32" s="71">
        <f t="shared" si="5"/>
        <v>67663099</v>
      </c>
      <c r="H32" s="72">
        <f t="shared" si="5"/>
        <v>0</v>
      </c>
      <c r="I32" s="70">
        <f t="shared" si="5"/>
        <v>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14670587</v>
      </c>
      <c r="C35" s="6">
        <v>14897875</v>
      </c>
      <c r="D35" s="23">
        <v>0</v>
      </c>
      <c r="E35" s="24">
        <v>0</v>
      </c>
      <c r="F35" s="6">
        <v>0</v>
      </c>
      <c r="G35" s="25">
        <v>0</v>
      </c>
      <c r="H35" s="26">
        <v>15047218</v>
      </c>
      <c r="I35" s="24">
        <v>116918065</v>
      </c>
      <c r="J35" s="6">
        <v>48580362</v>
      </c>
      <c r="K35" s="25">
        <v>-24149038</v>
      </c>
    </row>
    <row r="36" spans="1:11" ht="12.75">
      <c r="A36" s="22" t="s">
        <v>40</v>
      </c>
      <c r="B36" s="6">
        <v>653611771</v>
      </c>
      <c r="C36" s="6">
        <v>763403448</v>
      </c>
      <c r="D36" s="23">
        <v>0</v>
      </c>
      <c r="E36" s="24">
        <v>67663099</v>
      </c>
      <c r="F36" s="6">
        <v>67663099</v>
      </c>
      <c r="G36" s="25">
        <v>67663099</v>
      </c>
      <c r="H36" s="26">
        <v>38326155</v>
      </c>
      <c r="I36" s="24">
        <v>749430884</v>
      </c>
      <c r="J36" s="6">
        <v>790150080</v>
      </c>
      <c r="K36" s="25">
        <v>833253980</v>
      </c>
    </row>
    <row r="37" spans="1:11" ht="12.75">
      <c r="A37" s="22" t="s">
        <v>41</v>
      </c>
      <c r="B37" s="6">
        <v>134572320</v>
      </c>
      <c r="C37" s="6">
        <v>210929976</v>
      </c>
      <c r="D37" s="23">
        <v>0</v>
      </c>
      <c r="E37" s="24">
        <v>0</v>
      </c>
      <c r="F37" s="6">
        <v>0</v>
      </c>
      <c r="G37" s="25">
        <v>0</v>
      </c>
      <c r="H37" s="26">
        <v>39562330</v>
      </c>
      <c r="I37" s="24">
        <v>363579037</v>
      </c>
      <c r="J37" s="6">
        <v>363579037</v>
      </c>
      <c r="K37" s="25">
        <v>363579037</v>
      </c>
    </row>
    <row r="38" spans="1:11" ht="12.75">
      <c r="A38" s="22" t="s">
        <v>42</v>
      </c>
      <c r="B38" s="6">
        <v>62801549</v>
      </c>
      <c r="C38" s="6">
        <v>70872944</v>
      </c>
      <c r="D38" s="23">
        <v>0</v>
      </c>
      <c r="E38" s="24">
        <v>0</v>
      </c>
      <c r="F38" s="6">
        <v>0</v>
      </c>
      <c r="G38" s="25">
        <v>0</v>
      </c>
      <c r="H38" s="26">
        <v>0</v>
      </c>
      <c r="I38" s="24">
        <v>77051620</v>
      </c>
      <c r="J38" s="6">
        <v>78862898</v>
      </c>
      <c r="K38" s="25">
        <v>80771985</v>
      </c>
    </row>
    <row r="39" spans="1:11" ht="12.75">
      <c r="A39" s="22" t="s">
        <v>43</v>
      </c>
      <c r="B39" s="6">
        <v>470908489</v>
      </c>
      <c r="C39" s="6">
        <v>496498403</v>
      </c>
      <c r="D39" s="23">
        <v>0</v>
      </c>
      <c r="E39" s="24">
        <v>55353355</v>
      </c>
      <c r="F39" s="6">
        <v>55353355</v>
      </c>
      <c r="G39" s="25">
        <v>55353355</v>
      </c>
      <c r="H39" s="26">
        <v>0</v>
      </c>
      <c r="I39" s="24">
        <v>425626534</v>
      </c>
      <c r="J39" s="6">
        <v>396186639</v>
      </c>
      <c r="K39" s="25">
        <v>364642788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27475321</v>
      </c>
      <c r="C42" s="6">
        <v>77602888</v>
      </c>
      <c r="D42" s="23">
        <v>0</v>
      </c>
      <c r="E42" s="24">
        <v>-115151244</v>
      </c>
      <c r="F42" s="6">
        <v>-115151244</v>
      </c>
      <c r="G42" s="25">
        <v>-115151244</v>
      </c>
      <c r="H42" s="26">
        <v>-43707476</v>
      </c>
      <c r="I42" s="24">
        <v>-72461332</v>
      </c>
      <c r="J42" s="6">
        <v>-78791071</v>
      </c>
      <c r="K42" s="25">
        <v>-83424581</v>
      </c>
    </row>
    <row r="43" spans="1:11" ht="12.75">
      <c r="A43" s="22" t="s">
        <v>46</v>
      </c>
      <c r="B43" s="6">
        <v>-26372718</v>
      </c>
      <c r="C43" s="6">
        <v>-75847389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-481456</v>
      </c>
      <c r="J43" s="6">
        <v>0</v>
      </c>
      <c r="K43" s="25">
        <v>0</v>
      </c>
    </row>
    <row r="44" spans="1:11" ht="12.75">
      <c r="A44" s="22" t="s">
        <v>47</v>
      </c>
      <c r="B44" s="6">
        <v>-1220769</v>
      </c>
      <c r="C44" s="6">
        <v>-1045032</v>
      </c>
      <c r="D44" s="23">
        <v>0</v>
      </c>
      <c r="E44" s="24">
        <v>0</v>
      </c>
      <c r="F44" s="6">
        <v>0</v>
      </c>
      <c r="G44" s="25">
        <v>0</v>
      </c>
      <c r="H44" s="26">
        <v>-672</v>
      </c>
      <c r="I44" s="24">
        <v>-170844</v>
      </c>
      <c r="J44" s="6">
        <v>-473042</v>
      </c>
      <c r="K44" s="25">
        <v>-473042</v>
      </c>
    </row>
    <row r="45" spans="1:11" ht="12.75">
      <c r="A45" s="33" t="s">
        <v>48</v>
      </c>
      <c r="B45" s="7">
        <v>470993</v>
      </c>
      <c r="C45" s="7">
        <v>1181458</v>
      </c>
      <c r="D45" s="69">
        <v>0</v>
      </c>
      <c r="E45" s="70">
        <v>-115151244</v>
      </c>
      <c r="F45" s="7">
        <v>-115151244</v>
      </c>
      <c r="G45" s="71">
        <v>-115151244</v>
      </c>
      <c r="H45" s="72">
        <v>-40571706</v>
      </c>
      <c r="I45" s="70">
        <v>-120995967</v>
      </c>
      <c r="J45" s="7">
        <v>-203272271</v>
      </c>
      <c r="K45" s="71">
        <v>-284410462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470992</v>
      </c>
      <c r="C48" s="6">
        <v>1182093</v>
      </c>
      <c r="D48" s="23">
        <v>0</v>
      </c>
      <c r="E48" s="24">
        <v>0</v>
      </c>
      <c r="F48" s="6">
        <v>0</v>
      </c>
      <c r="G48" s="25">
        <v>0</v>
      </c>
      <c r="H48" s="26">
        <v>-39607552</v>
      </c>
      <c r="I48" s="24">
        <v>-123526702</v>
      </c>
      <c r="J48" s="6">
        <v>-200031383</v>
      </c>
      <c r="K48" s="25">
        <v>-281414992</v>
      </c>
    </row>
    <row r="49" spans="1:11" ht="12.75">
      <c r="A49" s="22" t="s">
        <v>51</v>
      </c>
      <c r="B49" s="6">
        <f>+B75</f>
        <v>123330760.60102339</v>
      </c>
      <c r="C49" s="6">
        <f aca="true" t="shared" si="6" ref="C49:K49">+C75</f>
        <v>188026098.92161787</v>
      </c>
      <c r="D49" s="23">
        <f t="shared" si="6"/>
        <v>0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39563002</v>
      </c>
      <c r="I49" s="24">
        <f t="shared" si="6"/>
        <v>230563335.54131317</v>
      </c>
      <c r="J49" s="6">
        <f t="shared" si="6"/>
        <v>222513049.75277063</v>
      </c>
      <c r="K49" s="25">
        <f t="shared" si="6"/>
        <v>213961452.65054744</v>
      </c>
    </row>
    <row r="50" spans="1:11" ht="12.75">
      <c r="A50" s="33" t="s">
        <v>52</v>
      </c>
      <c r="B50" s="7">
        <f>+B48-B49</f>
        <v>-122859768.60102339</v>
      </c>
      <c r="C50" s="7">
        <f aca="true" t="shared" si="7" ref="C50:K50">+C48-C49</f>
        <v>-186844005.92161787</v>
      </c>
      <c r="D50" s="69">
        <f t="shared" si="7"/>
        <v>0</v>
      </c>
      <c r="E50" s="70">
        <f t="shared" si="7"/>
        <v>0</v>
      </c>
      <c r="F50" s="7">
        <f t="shared" si="7"/>
        <v>0</v>
      </c>
      <c r="G50" s="71">
        <f t="shared" si="7"/>
        <v>0</v>
      </c>
      <c r="H50" s="72">
        <f t="shared" si="7"/>
        <v>-79170554</v>
      </c>
      <c r="I50" s="70">
        <f t="shared" si="7"/>
        <v>-354090037.5413132</v>
      </c>
      <c r="J50" s="7">
        <f t="shared" si="7"/>
        <v>-422544432.75277066</v>
      </c>
      <c r="K50" s="71">
        <f t="shared" si="7"/>
        <v>-495376444.65054744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653611772</v>
      </c>
      <c r="C53" s="6">
        <v>762921992</v>
      </c>
      <c r="D53" s="23">
        <v>0</v>
      </c>
      <c r="E53" s="24">
        <v>67203099</v>
      </c>
      <c r="F53" s="6">
        <v>67203099</v>
      </c>
      <c r="G53" s="25">
        <v>67203099</v>
      </c>
      <c r="H53" s="26">
        <v>0</v>
      </c>
      <c r="I53" s="24">
        <v>615444631</v>
      </c>
      <c r="J53" s="6">
        <v>640669711</v>
      </c>
      <c r="K53" s="25">
        <v>664688787</v>
      </c>
    </row>
    <row r="54" spans="1:11" ht="12.75">
      <c r="A54" s="22" t="s">
        <v>55</v>
      </c>
      <c r="B54" s="6">
        <v>17291815</v>
      </c>
      <c r="C54" s="6">
        <v>19654576</v>
      </c>
      <c r="D54" s="23">
        <v>0</v>
      </c>
      <c r="E54" s="24">
        <v>2203176</v>
      </c>
      <c r="F54" s="6">
        <v>2203176</v>
      </c>
      <c r="G54" s="25">
        <v>2203176</v>
      </c>
      <c r="H54" s="26">
        <v>0</v>
      </c>
      <c r="I54" s="24">
        <v>2300000</v>
      </c>
      <c r="J54" s="6">
        <v>2424200</v>
      </c>
      <c r="K54" s="25">
        <v>2555107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35392500</v>
      </c>
      <c r="F55" s="6">
        <v>35392500</v>
      </c>
      <c r="G55" s="25">
        <v>35392500</v>
      </c>
      <c r="H55" s="26">
        <v>886113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7279299</v>
      </c>
      <c r="C56" s="6">
        <v>0</v>
      </c>
      <c r="D56" s="23">
        <v>0</v>
      </c>
      <c r="E56" s="24">
        <v>5982000</v>
      </c>
      <c r="F56" s="6">
        <v>5982000</v>
      </c>
      <c r="G56" s="25">
        <v>5982000</v>
      </c>
      <c r="H56" s="26">
        <v>6274360</v>
      </c>
      <c r="I56" s="24">
        <v>8621798</v>
      </c>
      <c r="J56" s="6">
        <v>8765975</v>
      </c>
      <c r="K56" s="25">
        <v>9117937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9534600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1882819</v>
      </c>
      <c r="C60" s="6">
        <v>0</v>
      </c>
      <c r="D60" s="23">
        <v>0</v>
      </c>
      <c r="E60" s="24">
        <v>0</v>
      </c>
      <c r="F60" s="6">
        <v>9534600</v>
      </c>
      <c r="G60" s="25">
        <v>9534600</v>
      </c>
      <c r="H60" s="26">
        <v>9534600</v>
      </c>
      <c r="I60" s="24">
        <v>2862024</v>
      </c>
      <c r="J60" s="6">
        <v>3002174</v>
      </c>
      <c r="K60" s="25">
        <v>3024154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18</v>
      </c>
      <c r="C62" s="98">
        <v>18</v>
      </c>
      <c r="D62" s="99">
        <v>18</v>
      </c>
      <c r="E62" s="97">
        <v>18</v>
      </c>
      <c r="F62" s="98">
        <v>18</v>
      </c>
      <c r="G62" s="99">
        <v>18</v>
      </c>
      <c r="H62" s="100">
        <v>18</v>
      </c>
      <c r="I62" s="97">
        <v>18</v>
      </c>
      <c r="J62" s="98">
        <v>18</v>
      </c>
      <c r="K62" s="99">
        <v>18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1600</v>
      </c>
      <c r="C64" s="98">
        <v>1600</v>
      </c>
      <c r="D64" s="99">
        <v>1600</v>
      </c>
      <c r="E64" s="97">
        <v>1600</v>
      </c>
      <c r="F64" s="98">
        <v>1600</v>
      </c>
      <c r="G64" s="99">
        <v>1600</v>
      </c>
      <c r="H64" s="100">
        <v>1600</v>
      </c>
      <c r="I64" s="97">
        <v>1600</v>
      </c>
      <c r="J64" s="98">
        <v>1600</v>
      </c>
      <c r="K64" s="99">
        <v>1600</v>
      </c>
    </row>
    <row r="65" spans="1:11" ht="12.75">
      <c r="A65" s="96" t="s">
        <v>65</v>
      </c>
      <c r="B65" s="97">
        <v>1538</v>
      </c>
      <c r="C65" s="98">
        <v>1538</v>
      </c>
      <c r="D65" s="99">
        <v>1538</v>
      </c>
      <c r="E65" s="97">
        <v>1538</v>
      </c>
      <c r="F65" s="98">
        <v>1538</v>
      </c>
      <c r="G65" s="99">
        <v>1538</v>
      </c>
      <c r="H65" s="100">
        <v>1538</v>
      </c>
      <c r="I65" s="97">
        <v>1538</v>
      </c>
      <c r="J65" s="98">
        <v>1538</v>
      </c>
      <c r="K65" s="99">
        <v>1538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0.9150168346377368</v>
      </c>
      <c r="C70" s="5">
        <f aca="true" t="shared" si="8" ref="C70:K70">IF(ISERROR(C71/C72),0,(C71/C72))</f>
        <v>0.9675584222703746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0.9134850714733268</v>
      </c>
      <c r="J70" s="5">
        <f t="shared" si="8"/>
        <v>0.9135800389039421</v>
      </c>
      <c r="K70" s="5">
        <f t="shared" si="8"/>
        <v>0.9138278188158572</v>
      </c>
    </row>
    <row r="71" spans="1:11" ht="12.75" hidden="1">
      <c r="A71" s="2" t="s">
        <v>104</v>
      </c>
      <c r="B71" s="2">
        <f>+B83</f>
        <v>41284263</v>
      </c>
      <c r="C71" s="2">
        <f aca="true" t="shared" si="9" ref="C71:K71">+C83</f>
        <v>42377147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56420766</v>
      </c>
      <c r="J71" s="2">
        <f t="shared" si="9"/>
        <v>59481889</v>
      </c>
      <c r="K71" s="2">
        <f t="shared" si="9"/>
        <v>62834046</v>
      </c>
    </row>
    <row r="72" spans="1:11" ht="12.75" hidden="1">
      <c r="A72" s="2" t="s">
        <v>105</v>
      </c>
      <c r="B72" s="2">
        <f>+B77</f>
        <v>45118583</v>
      </c>
      <c r="C72" s="2">
        <f aca="true" t="shared" si="10" ref="C72:K72">+C77</f>
        <v>43798024</v>
      </c>
      <c r="D72" s="2">
        <f t="shared" si="10"/>
        <v>0</v>
      </c>
      <c r="E72" s="2">
        <f t="shared" si="10"/>
        <v>53692284</v>
      </c>
      <c r="F72" s="2">
        <f t="shared" si="10"/>
        <v>53692284</v>
      </c>
      <c r="G72" s="2">
        <f t="shared" si="10"/>
        <v>53692284</v>
      </c>
      <c r="H72" s="2">
        <f t="shared" si="10"/>
        <v>45835145</v>
      </c>
      <c r="I72" s="2">
        <f t="shared" si="10"/>
        <v>61764300</v>
      </c>
      <c r="J72" s="2">
        <f t="shared" si="10"/>
        <v>65108569</v>
      </c>
      <c r="K72" s="2">
        <f t="shared" si="10"/>
        <v>68759174</v>
      </c>
    </row>
    <row r="73" spans="1:11" ht="12.75" hidden="1">
      <c r="A73" s="2" t="s">
        <v>106</v>
      </c>
      <c r="B73" s="2">
        <f>+B74</f>
        <v>-4353485.833333332</v>
      </c>
      <c r="C73" s="2">
        <f aca="true" t="shared" si="11" ref="C73:K73">+(C78+C80+C81+C82)-(B78+B80+B81+B82)</f>
        <v>31627</v>
      </c>
      <c r="D73" s="2">
        <f t="shared" si="11"/>
        <v>-13139525</v>
      </c>
      <c r="E73" s="2">
        <f t="shared" si="11"/>
        <v>0</v>
      </c>
      <c r="F73" s="2">
        <f>+(F78+F80+F81+F82)-(D78+D80+D81+D82)</f>
        <v>0</v>
      </c>
      <c r="G73" s="2">
        <f>+(G78+G80+G81+G82)-(D78+D80+D81+D82)</f>
        <v>0</v>
      </c>
      <c r="H73" s="2">
        <f>+(H78+H80+H81+H82)-(D78+D80+D81+D82)</f>
        <v>54654770</v>
      </c>
      <c r="I73" s="2">
        <f>+(I78+I80+I81+I82)-(E78+E80+E81+E82)</f>
        <v>134653195</v>
      </c>
      <c r="J73" s="2">
        <f t="shared" si="11"/>
        <v>8797804</v>
      </c>
      <c r="K73" s="2">
        <f t="shared" si="11"/>
        <v>9319100</v>
      </c>
    </row>
    <row r="74" spans="1:11" ht="12.75" hidden="1">
      <c r="A74" s="2" t="s">
        <v>107</v>
      </c>
      <c r="B74" s="2">
        <f>+TREND(C74:E74)</f>
        <v>-4353485.833333332</v>
      </c>
      <c r="C74" s="2">
        <f>+C73</f>
        <v>31627</v>
      </c>
      <c r="D74" s="2">
        <f aca="true" t="shared" si="12" ref="D74:K74">+D73</f>
        <v>-13139525</v>
      </c>
      <c r="E74" s="2">
        <f t="shared" si="12"/>
        <v>0</v>
      </c>
      <c r="F74" s="2">
        <f t="shared" si="12"/>
        <v>0</v>
      </c>
      <c r="G74" s="2">
        <f t="shared" si="12"/>
        <v>0</v>
      </c>
      <c r="H74" s="2">
        <f t="shared" si="12"/>
        <v>54654770</v>
      </c>
      <c r="I74" s="2">
        <f t="shared" si="12"/>
        <v>134653195</v>
      </c>
      <c r="J74" s="2">
        <f t="shared" si="12"/>
        <v>8797804</v>
      </c>
      <c r="K74" s="2">
        <f t="shared" si="12"/>
        <v>9319100</v>
      </c>
    </row>
    <row r="75" spans="1:11" ht="12.75" hidden="1">
      <c r="A75" s="2" t="s">
        <v>108</v>
      </c>
      <c r="B75" s="2">
        <f>+B84-(((B80+B81+B78)*B70)-B79)</f>
        <v>123330760.60102339</v>
      </c>
      <c r="C75" s="2">
        <f aca="true" t="shared" si="13" ref="C75:K75">+C84-(((C80+C81+C78)*C70)-C79)</f>
        <v>188026098.92161787</v>
      </c>
      <c r="D75" s="2">
        <f t="shared" si="13"/>
        <v>0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39563002</v>
      </c>
      <c r="I75" s="2">
        <f t="shared" si="13"/>
        <v>230563335.54131317</v>
      </c>
      <c r="J75" s="2">
        <f t="shared" si="13"/>
        <v>222513049.75277063</v>
      </c>
      <c r="K75" s="2">
        <f t="shared" si="13"/>
        <v>213961452.65054744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45118583</v>
      </c>
      <c r="C77" s="3">
        <v>43798024</v>
      </c>
      <c r="D77" s="3">
        <v>0</v>
      </c>
      <c r="E77" s="3">
        <v>53692284</v>
      </c>
      <c r="F77" s="3">
        <v>53692284</v>
      </c>
      <c r="G77" s="3">
        <v>53692284</v>
      </c>
      <c r="H77" s="3">
        <v>45835145</v>
      </c>
      <c r="I77" s="3">
        <v>61764300</v>
      </c>
      <c r="J77" s="3">
        <v>65108569</v>
      </c>
      <c r="K77" s="3">
        <v>68759174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133602649</v>
      </c>
      <c r="C79" s="3">
        <v>200739357</v>
      </c>
      <c r="D79" s="3">
        <v>0</v>
      </c>
      <c r="E79" s="3">
        <v>0</v>
      </c>
      <c r="F79" s="3">
        <v>0</v>
      </c>
      <c r="G79" s="3">
        <v>0</v>
      </c>
      <c r="H79" s="3">
        <v>39563002</v>
      </c>
      <c r="I79" s="3">
        <v>353567019</v>
      </c>
      <c r="J79" s="3">
        <v>353567019</v>
      </c>
      <c r="K79" s="3">
        <v>353567019</v>
      </c>
    </row>
    <row r="80" spans="1:11" ht="13.5" hidden="1">
      <c r="A80" s="1" t="s">
        <v>69</v>
      </c>
      <c r="B80" s="3">
        <v>11225901</v>
      </c>
      <c r="C80" s="3">
        <v>5016803</v>
      </c>
      <c r="D80" s="3">
        <v>0</v>
      </c>
      <c r="E80" s="3">
        <v>0</v>
      </c>
      <c r="F80" s="3">
        <v>0</v>
      </c>
      <c r="G80" s="3">
        <v>0</v>
      </c>
      <c r="H80" s="3">
        <v>40963543</v>
      </c>
      <c r="I80" s="3">
        <v>95865365</v>
      </c>
      <c r="J80" s="3">
        <v>104663169</v>
      </c>
      <c r="K80" s="3">
        <v>113982269</v>
      </c>
    </row>
    <row r="81" spans="1:11" ht="13.5" hidden="1">
      <c r="A81" s="1" t="s">
        <v>70</v>
      </c>
      <c r="B81" s="3">
        <v>0</v>
      </c>
      <c r="C81" s="3">
        <v>8122722</v>
      </c>
      <c r="D81" s="3">
        <v>0</v>
      </c>
      <c r="E81" s="3">
        <v>0</v>
      </c>
      <c r="F81" s="3">
        <v>0</v>
      </c>
      <c r="G81" s="3">
        <v>0</v>
      </c>
      <c r="H81" s="3">
        <v>13691227</v>
      </c>
      <c r="I81" s="3">
        <v>38787830</v>
      </c>
      <c r="J81" s="3">
        <v>38787830</v>
      </c>
      <c r="K81" s="3">
        <v>38787830</v>
      </c>
    </row>
    <row r="82" spans="1:11" ht="13.5" hidden="1">
      <c r="A82" s="1" t="s">
        <v>71</v>
      </c>
      <c r="B82" s="3">
        <v>1881997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41284263</v>
      </c>
      <c r="C83" s="3">
        <v>42377147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56420766</v>
      </c>
      <c r="J83" s="3">
        <v>59481889</v>
      </c>
      <c r="K83" s="3">
        <v>62834046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15363209</v>
      </c>
      <c r="C5" s="6">
        <v>12145428</v>
      </c>
      <c r="D5" s="23">
        <v>90285050</v>
      </c>
      <c r="E5" s="24">
        <v>15649762</v>
      </c>
      <c r="F5" s="6">
        <v>17071820</v>
      </c>
      <c r="G5" s="25">
        <v>17071820</v>
      </c>
      <c r="H5" s="26">
        <v>-40949403</v>
      </c>
      <c r="I5" s="24">
        <v>17959559</v>
      </c>
      <c r="J5" s="6">
        <v>18893458</v>
      </c>
      <c r="K5" s="25">
        <v>19875917</v>
      </c>
    </row>
    <row r="6" spans="1:11" ht="12.75">
      <c r="A6" s="22" t="s">
        <v>19</v>
      </c>
      <c r="B6" s="6">
        <v>93725816</v>
      </c>
      <c r="C6" s="6">
        <v>113156670</v>
      </c>
      <c r="D6" s="23">
        <v>48661265</v>
      </c>
      <c r="E6" s="24">
        <v>96942477</v>
      </c>
      <c r="F6" s="6">
        <v>100232615</v>
      </c>
      <c r="G6" s="25">
        <v>100232615</v>
      </c>
      <c r="H6" s="26">
        <v>916902934</v>
      </c>
      <c r="I6" s="24">
        <v>121690363</v>
      </c>
      <c r="J6" s="6">
        <v>128018263</v>
      </c>
      <c r="K6" s="25">
        <v>125555216</v>
      </c>
    </row>
    <row r="7" spans="1:11" ht="12.75">
      <c r="A7" s="22" t="s">
        <v>20</v>
      </c>
      <c r="B7" s="6">
        <v>719653</v>
      </c>
      <c r="C7" s="6">
        <v>635007</v>
      </c>
      <c r="D7" s="23">
        <v>763993</v>
      </c>
      <c r="E7" s="24">
        <v>800000</v>
      </c>
      <c r="F7" s="6">
        <v>215000</v>
      </c>
      <c r="G7" s="25">
        <v>215000</v>
      </c>
      <c r="H7" s="26">
        <v>-11830107</v>
      </c>
      <c r="I7" s="24">
        <v>220001</v>
      </c>
      <c r="J7" s="6">
        <v>231441</v>
      </c>
      <c r="K7" s="25">
        <v>243476</v>
      </c>
    </row>
    <row r="8" spans="1:11" ht="12.75">
      <c r="A8" s="22" t="s">
        <v>21</v>
      </c>
      <c r="B8" s="6">
        <v>72778636</v>
      </c>
      <c r="C8" s="6">
        <v>70557925</v>
      </c>
      <c r="D8" s="23">
        <v>90172157</v>
      </c>
      <c r="E8" s="24">
        <v>80793950</v>
      </c>
      <c r="F8" s="6">
        <v>80720950</v>
      </c>
      <c r="G8" s="25">
        <v>80720950</v>
      </c>
      <c r="H8" s="26">
        <v>76530852</v>
      </c>
      <c r="I8" s="24">
        <v>88115551</v>
      </c>
      <c r="J8" s="6">
        <v>91504551</v>
      </c>
      <c r="K8" s="25">
        <v>97517820</v>
      </c>
    </row>
    <row r="9" spans="1:11" ht="12.75">
      <c r="A9" s="22" t="s">
        <v>22</v>
      </c>
      <c r="B9" s="6">
        <v>27192172</v>
      </c>
      <c r="C9" s="6">
        <v>27060785</v>
      </c>
      <c r="D9" s="23">
        <v>31626808</v>
      </c>
      <c r="E9" s="24">
        <v>40836976</v>
      </c>
      <c r="F9" s="6">
        <v>46296470</v>
      </c>
      <c r="G9" s="25">
        <v>46296470</v>
      </c>
      <c r="H9" s="26">
        <v>33521188</v>
      </c>
      <c r="I9" s="24">
        <v>40073361</v>
      </c>
      <c r="J9" s="6">
        <v>40981283</v>
      </c>
      <c r="K9" s="25">
        <v>43111903</v>
      </c>
    </row>
    <row r="10" spans="1:11" ht="20.25">
      <c r="A10" s="27" t="s">
        <v>98</v>
      </c>
      <c r="B10" s="28">
        <f>SUM(B5:B9)</f>
        <v>209779486</v>
      </c>
      <c r="C10" s="29">
        <f aca="true" t="shared" si="0" ref="C10:K10">SUM(C5:C9)</f>
        <v>223555815</v>
      </c>
      <c r="D10" s="30">
        <f t="shared" si="0"/>
        <v>261509273</v>
      </c>
      <c r="E10" s="28">
        <f t="shared" si="0"/>
        <v>235023165</v>
      </c>
      <c r="F10" s="29">
        <f t="shared" si="0"/>
        <v>244536855</v>
      </c>
      <c r="G10" s="31">
        <f t="shared" si="0"/>
        <v>244536855</v>
      </c>
      <c r="H10" s="32">
        <f t="shared" si="0"/>
        <v>974175464</v>
      </c>
      <c r="I10" s="28">
        <f t="shared" si="0"/>
        <v>268058835</v>
      </c>
      <c r="J10" s="29">
        <f t="shared" si="0"/>
        <v>279628996</v>
      </c>
      <c r="K10" s="31">
        <f t="shared" si="0"/>
        <v>286304332</v>
      </c>
    </row>
    <row r="11" spans="1:11" ht="12.75">
      <c r="A11" s="22" t="s">
        <v>23</v>
      </c>
      <c r="B11" s="6">
        <v>78534214</v>
      </c>
      <c r="C11" s="6">
        <v>78119377</v>
      </c>
      <c r="D11" s="23">
        <v>76508069</v>
      </c>
      <c r="E11" s="24">
        <v>84619576</v>
      </c>
      <c r="F11" s="6">
        <v>91090942</v>
      </c>
      <c r="G11" s="25">
        <v>91090942</v>
      </c>
      <c r="H11" s="26">
        <v>47017694</v>
      </c>
      <c r="I11" s="24">
        <v>97401314</v>
      </c>
      <c r="J11" s="6">
        <v>102137089</v>
      </c>
      <c r="K11" s="25">
        <v>108187235</v>
      </c>
    </row>
    <row r="12" spans="1:11" ht="12.75">
      <c r="A12" s="22" t="s">
        <v>24</v>
      </c>
      <c r="B12" s="6">
        <v>5797391</v>
      </c>
      <c r="C12" s="6">
        <v>5933234</v>
      </c>
      <c r="D12" s="23">
        <v>6831983</v>
      </c>
      <c r="E12" s="24">
        <v>6851867</v>
      </c>
      <c r="F12" s="6">
        <v>6839867</v>
      </c>
      <c r="G12" s="25">
        <v>6839867</v>
      </c>
      <c r="H12" s="26">
        <v>7821484</v>
      </c>
      <c r="I12" s="24">
        <v>7298129</v>
      </c>
      <c r="J12" s="6">
        <v>7677632</v>
      </c>
      <c r="K12" s="25">
        <v>8076868</v>
      </c>
    </row>
    <row r="13" spans="1:11" ht="12.75">
      <c r="A13" s="22" t="s">
        <v>99</v>
      </c>
      <c r="B13" s="6">
        <v>54602770</v>
      </c>
      <c r="C13" s="6">
        <v>55410440</v>
      </c>
      <c r="D13" s="23">
        <v>53686453</v>
      </c>
      <c r="E13" s="24">
        <v>4676555</v>
      </c>
      <c r="F13" s="6">
        <v>5326556</v>
      </c>
      <c r="G13" s="25">
        <v>5326556</v>
      </c>
      <c r="H13" s="26">
        <v>1901038</v>
      </c>
      <c r="I13" s="24">
        <v>4906950</v>
      </c>
      <c r="J13" s="6">
        <v>5162209</v>
      </c>
      <c r="K13" s="25">
        <v>5430540</v>
      </c>
    </row>
    <row r="14" spans="1:11" ht="12.75">
      <c r="A14" s="22" t="s">
        <v>25</v>
      </c>
      <c r="B14" s="6">
        <v>15428200</v>
      </c>
      <c r="C14" s="6">
        <v>19012351</v>
      </c>
      <c r="D14" s="23">
        <v>19368315</v>
      </c>
      <c r="E14" s="24">
        <v>8006500</v>
      </c>
      <c r="F14" s="6">
        <v>1</v>
      </c>
      <c r="G14" s="25">
        <v>1</v>
      </c>
      <c r="H14" s="26">
        <v>16917575</v>
      </c>
      <c r="I14" s="24">
        <v>12250000</v>
      </c>
      <c r="J14" s="6">
        <v>12884000</v>
      </c>
      <c r="K14" s="25">
        <v>13557124</v>
      </c>
    </row>
    <row r="15" spans="1:11" ht="12.75">
      <c r="A15" s="22" t="s">
        <v>26</v>
      </c>
      <c r="B15" s="6">
        <v>44422726</v>
      </c>
      <c r="C15" s="6">
        <v>45312014</v>
      </c>
      <c r="D15" s="23">
        <v>47573168</v>
      </c>
      <c r="E15" s="24">
        <v>46769744</v>
      </c>
      <c r="F15" s="6">
        <v>54714535</v>
      </c>
      <c r="G15" s="25">
        <v>54714535</v>
      </c>
      <c r="H15" s="26">
        <v>43713315</v>
      </c>
      <c r="I15" s="24">
        <v>53848760</v>
      </c>
      <c r="J15" s="6">
        <v>56648896</v>
      </c>
      <c r="K15" s="25">
        <v>59594638</v>
      </c>
    </row>
    <row r="16" spans="1:11" ht="12.75">
      <c r="A16" s="22" t="s">
        <v>21</v>
      </c>
      <c r="B16" s="6">
        <v>1151849</v>
      </c>
      <c r="C16" s="6">
        <v>59966113</v>
      </c>
      <c r="D16" s="23">
        <v>57865</v>
      </c>
      <c r="E16" s="24">
        <v>100000</v>
      </c>
      <c r="F16" s="6">
        <v>0</v>
      </c>
      <c r="G16" s="25">
        <v>0</v>
      </c>
      <c r="H16" s="26">
        <v>0</v>
      </c>
      <c r="I16" s="24">
        <v>100000</v>
      </c>
      <c r="J16" s="6">
        <v>105200</v>
      </c>
      <c r="K16" s="25">
        <v>110670</v>
      </c>
    </row>
    <row r="17" spans="1:11" ht="12.75">
      <c r="A17" s="22" t="s">
        <v>27</v>
      </c>
      <c r="B17" s="6">
        <v>55226966</v>
      </c>
      <c r="C17" s="6">
        <v>31260513</v>
      </c>
      <c r="D17" s="23">
        <v>182101057</v>
      </c>
      <c r="E17" s="24">
        <v>78763389</v>
      </c>
      <c r="F17" s="6">
        <v>81276479</v>
      </c>
      <c r="G17" s="25">
        <v>81276479</v>
      </c>
      <c r="H17" s="26">
        <v>-315747691</v>
      </c>
      <c r="I17" s="24">
        <v>97510170</v>
      </c>
      <c r="J17" s="6">
        <v>102587749</v>
      </c>
      <c r="K17" s="25">
        <v>108060607</v>
      </c>
    </row>
    <row r="18" spans="1:11" ht="12.75">
      <c r="A18" s="33" t="s">
        <v>28</v>
      </c>
      <c r="B18" s="34">
        <f>SUM(B11:B17)</f>
        <v>255164116</v>
      </c>
      <c r="C18" s="35">
        <f aca="true" t="shared" si="1" ref="C18:K18">SUM(C11:C17)</f>
        <v>295014042</v>
      </c>
      <c r="D18" s="36">
        <f t="shared" si="1"/>
        <v>386126910</v>
      </c>
      <c r="E18" s="34">
        <f t="shared" si="1"/>
        <v>229787631</v>
      </c>
      <c r="F18" s="35">
        <f t="shared" si="1"/>
        <v>239248380</v>
      </c>
      <c r="G18" s="37">
        <f t="shared" si="1"/>
        <v>239248380</v>
      </c>
      <c r="H18" s="38">
        <f t="shared" si="1"/>
        <v>-198376585</v>
      </c>
      <c r="I18" s="34">
        <f t="shared" si="1"/>
        <v>273315323</v>
      </c>
      <c r="J18" s="35">
        <f t="shared" si="1"/>
        <v>287202775</v>
      </c>
      <c r="K18" s="37">
        <f t="shared" si="1"/>
        <v>303017682</v>
      </c>
    </row>
    <row r="19" spans="1:11" ht="12.75">
      <c r="A19" s="33" t="s">
        <v>29</v>
      </c>
      <c r="B19" s="39">
        <f>+B10-B18</f>
        <v>-45384630</v>
      </c>
      <c r="C19" s="40">
        <f aca="true" t="shared" si="2" ref="C19:K19">+C10-C18</f>
        <v>-71458227</v>
      </c>
      <c r="D19" s="41">
        <f t="shared" si="2"/>
        <v>-124617637</v>
      </c>
      <c r="E19" s="39">
        <f t="shared" si="2"/>
        <v>5235534</v>
      </c>
      <c r="F19" s="40">
        <f t="shared" si="2"/>
        <v>5288475</v>
      </c>
      <c r="G19" s="42">
        <f t="shared" si="2"/>
        <v>5288475</v>
      </c>
      <c r="H19" s="43">
        <f t="shared" si="2"/>
        <v>1172552049</v>
      </c>
      <c r="I19" s="39">
        <f t="shared" si="2"/>
        <v>-5256488</v>
      </c>
      <c r="J19" s="40">
        <f t="shared" si="2"/>
        <v>-7573779</v>
      </c>
      <c r="K19" s="42">
        <f t="shared" si="2"/>
        <v>-16713350</v>
      </c>
    </row>
    <row r="20" spans="1:11" ht="20.25">
      <c r="A20" s="44" t="s">
        <v>30</v>
      </c>
      <c r="B20" s="45">
        <v>71241514</v>
      </c>
      <c r="C20" s="46">
        <v>68046925</v>
      </c>
      <c r="D20" s="47">
        <v>23626953</v>
      </c>
      <c r="E20" s="45">
        <v>58621050</v>
      </c>
      <c r="F20" s="46">
        <v>58621050</v>
      </c>
      <c r="G20" s="48">
        <v>58621050</v>
      </c>
      <c r="H20" s="49">
        <v>51292739</v>
      </c>
      <c r="I20" s="45">
        <v>34497452</v>
      </c>
      <c r="J20" s="46">
        <v>36291317</v>
      </c>
      <c r="K20" s="48">
        <v>38178468</v>
      </c>
    </row>
    <row r="21" spans="1:11" ht="12.75">
      <c r="A21" s="22" t="s">
        <v>100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101</v>
      </c>
      <c r="B22" s="56">
        <f>SUM(B19:B21)</f>
        <v>25856884</v>
      </c>
      <c r="C22" s="57">
        <f aca="true" t="shared" si="3" ref="C22:K22">SUM(C19:C21)</f>
        <v>-3411302</v>
      </c>
      <c r="D22" s="58">
        <f t="shared" si="3"/>
        <v>-100990684</v>
      </c>
      <c r="E22" s="56">
        <f t="shared" si="3"/>
        <v>63856584</v>
      </c>
      <c r="F22" s="57">
        <f t="shared" si="3"/>
        <v>63909525</v>
      </c>
      <c r="G22" s="59">
        <f t="shared" si="3"/>
        <v>63909525</v>
      </c>
      <c r="H22" s="60">
        <f t="shared" si="3"/>
        <v>1223844788</v>
      </c>
      <c r="I22" s="56">
        <f t="shared" si="3"/>
        <v>29240964</v>
      </c>
      <c r="J22" s="57">
        <f t="shared" si="3"/>
        <v>28717538</v>
      </c>
      <c r="K22" s="59">
        <f t="shared" si="3"/>
        <v>21465118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25856884</v>
      </c>
      <c r="C24" s="40">
        <f aca="true" t="shared" si="4" ref="C24:K24">SUM(C22:C23)</f>
        <v>-3411302</v>
      </c>
      <c r="D24" s="41">
        <f t="shared" si="4"/>
        <v>-100990684</v>
      </c>
      <c r="E24" s="39">
        <f t="shared" si="4"/>
        <v>63856584</v>
      </c>
      <c r="F24" s="40">
        <f t="shared" si="4"/>
        <v>63909525</v>
      </c>
      <c r="G24" s="42">
        <f t="shared" si="4"/>
        <v>63909525</v>
      </c>
      <c r="H24" s="43">
        <f t="shared" si="4"/>
        <v>1223844788</v>
      </c>
      <c r="I24" s="39">
        <f t="shared" si="4"/>
        <v>29240964</v>
      </c>
      <c r="J24" s="40">
        <f t="shared" si="4"/>
        <v>28717538</v>
      </c>
      <c r="K24" s="42">
        <f t="shared" si="4"/>
        <v>21465118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60148375</v>
      </c>
      <c r="C27" s="7">
        <v>67558633</v>
      </c>
      <c r="D27" s="69">
        <v>43802674</v>
      </c>
      <c r="E27" s="70">
        <v>63848274</v>
      </c>
      <c r="F27" s="7">
        <v>63814251</v>
      </c>
      <c r="G27" s="71">
        <v>63814251</v>
      </c>
      <c r="H27" s="72">
        <v>1583310195</v>
      </c>
      <c r="I27" s="70">
        <v>36588239</v>
      </c>
      <c r="J27" s="7">
        <v>35030303</v>
      </c>
      <c r="K27" s="71">
        <v>39441323</v>
      </c>
    </row>
    <row r="28" spans="1:11" ht="12.75">
      <c r="A28" s="73" t="s">
        <v>34</v>
      </c>
      <c r="B28" s="6">
        <v>58707748</v>
      </c>
      <c r="C28" s="6">
        <v>66726552</v>
      </c>
      <c r="D28" s="23">
        <v>43802674</v>
      </c>
      <c r="E28" s="24">
        <v>58621050</v>
      </c>
      <c r="F28" s="6">
        <v>58621050</v>
      </c>
      <c r="G28" s="25">
        <v>58621050</v>
      </c>
      <c r="H28" s="26">
        <v>1415874238</v>
      </c>
      <c r="I28" s="24">
        <v>34497452</v>
      </c>
      <c r="J28" s="6">
        <v>31830301</v>
      </c>
      <c r="K28" s="25">
        <v>36065303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1440627</v>
      </c>
      <c r="C31" s="6">
        <v>832081</v>
      </c>
      <c r="D31" s="23">
        <v>0</v>
      </c>
      <c r="E31" s="24">
        <v>5217474</v>
      </c>
      <c r="F31" s="6">
        <v>5193201</v>
      </c>
      <c r="G31" s="25">
        <v>5193201</v>
      </c>
      <c r="H31" s="26">
        <v>167435957</v>
      </c>
      <c r="I31" s="24">
        <v>2090787</v>
      </c>
      <c r="J31" s="6">
        <v>3200002</v>
      </c>
      <c r="K31" s="25">
        <v>3376020</v>
      </c>
    </row>
    <row r="32" spans="1:11" ht="12.75">
      <c r="A32" s="33" t="s">
        <v>37</v>
      </c>
      <c r="B32" s="7">
        <f>SUM(B28:B31)</f>
        <v>60148375</v>
      </c>
      <c r="C32" s="7">
        <f aca="true" t="shared" si="5" ref="C32:K32">SUM(C28:C31)</f>
        <v>67558633</v>
      </c>
      <c r="D32" s="69">
        <f t="shared" si="5"/>
        <v>43802674</v>
      </c>
      <c r="E32" s="70">
        <f t="shared" si="5"/>
        <v>63838524</v>
      </c>
      <c r="F32" s="7">
        <f t="shared" si="5"/>
        <v>63814251</v>
      </c>
      <c r="G32" s="71">
        <f t="shared" si="5"/>
        <v>63814251</v>
      </c>
      <c r="H32" s="72">
        <f t="shared" si="5"/>
        <v>1583310195</v>
      </c>
      <c r="I32" s="70">
        <f t="shared" si="5"/>
        <v>36588239</v>
      </c>
      <c r="J32" s="7">
        <f t="shared" si="5"/>
        <v>35030303</v>
      </c>
      <c r="K32" s="71">
        <f t="shared" si="5"/>
        <v>39441323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125345131</v>
      </c>
      <c r="C35" s="6">
        <v>135592864</v>
      </c>
      <c r="D35" s="23">
        <v>1090112797</v>
      </c>
      <c r="E35" s="24">
        <v>-10410</v>
      </c>
      <c r="F35" s="6">
        <v>125713707</v>
      </c>
      <c r="G35" s="25">
        <v>125713707</v>
      </c>
      <c r="H35" s="26">
        <v>293893577</v>
      </c>
      <c r="I35" s="24">
        <v>104344754</v>
      </c>
      <c r="J35" s="6">
        <v>109437149</v>
      </c>
      <c r="K35" s="25">
        <v>114755901</v>
      </c>
    </row>
    <row r="36" spans="1:11" ht="12.75">
      <c r="A36" s="22" t="s">
        <v>40</v>
      </c>
      <c r="B36" s="6">
        <v>1048662050</v>
      </c>
      <c r="C36" s="6">
        <v>1070995147</v>
      </c>
      <c r="D36" s="23">
        <v>22080709</v>
      </c>
      <c r="E36" s="24">
        <v>63850134</v>
      </c>
      <c r="F36" s="6">
        <v>1193018917</v>
      </c>
      <c r="G36" s="25">
        <v>1193018917</v>
      </c>
      <c r="H36" s="26">
        <v>1120653617</v>
      </c>
      <c r="I36" s="24">
        <v>1296834955</v>
      </c>
      <c r="J36" s="6">
        <v>1104731256</v>
      </c>
      <c r="K36" s="25">
        <v>1161158490</v>
      </c>
    </row>
    <row r="37" spans="1:11" ht="12.75">
      <c r="A37" s="22" t="s">
        <v>41</v>
      </c>
      <c r="B37" s="6">
        <v>121036172</v>
      </c>
      <c r="C37" s="6">
        <v>165335813</v>
      </c>
      <c r="D37" s="23">
        <v>225728138</v>
      </c>
      <c r="E37" s="24">
        <v>-16728</v>
      </c>
      <c r="F37" s="6">
        <v>71009556</v>
      </c>
      <c r="G37" s="25">
        <v>71009556</v>
      </c>
      <c r="H37" s="26">
        <v>224401115</v>
      </c>
      <c r="I37" s="24">
        <v>72316235</v>
      </c>
      <c r="J37" s="6">
        <v>76444424</v>
      </c>
      <c r="K37" s="25">
        <v>80787175</v>
      </c>
    </row>
    <row r="38" spans="1:11" ht="12.75">
      <c r="A38" s="22" t="s">
        <v>42</v>
      </c>
      <c r="B38" s="6">
        <v>44760468</v>
      </c>
      <c r="C38" s="6">
        <v>53796143</v>
      </c>
      <c r="D38" s="23">
        <v>0</v>
      </c>
      <c r="E38" s="24">
        <v>-48</v>
      </c>
      <c r="F38" s="6">
        <v>7619299</v>
      </c>
      <c r="G38" s="25">
        <v>7619299</v>
      </c>
      <c r="H38" s="26">
        <v>612379</v>
      </c>
      <c r="I38" s="24">
        <v>-7178915</v>
      </c>
      <c r="J38" s="6">
        <v>-5969075</v>
      </c>
      <c r="K38" s="25">
        <v>-4801838</v>
      </c>
    </row>
    <row r="39" spans="1:11" ht="12.75">
      <c r="A39" s="22" t="s">
        <v>43</v>
      </c>
      <c r="B39" s="6">
        <v>1008210541</v>
      </c>
      <c r="C39" s="6">
        <v>987456055</v>
      </c>
      <c r="D39" s="23">
        <v>987456052</v>
      </c>
      <c r="E39" s="24">
        <v>-84</v>
      </c>
      <c r="F39" s="6">
        <v>1176194244</v>
      </c>
      <c r="G39" s="25">
        <v>1176194244</v>
      </c>
      <c r="H39" s="26">
        <v>-34311088</v>
      </c>
      <c r="I39" s="24">
        <v>1306801425</v>
      </c>
      <c r="J39" s="6">
        <v>1114975518</v>
      </c>
      <c r="K39" s="25">
        <v>1178463936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22419540</v>
      </c>
      <c r="C42" s="6">
        <v>27061813</v>
      </c>
      <c r="D42" s="23">
        <v>-213621576</v>
      </c>
      <c r="E42" s="24">
        <v>-203441757</v>
      </c>
      <c r="F42" s="6">
        <v>-210230065</v>
      </c>
      <c r="G42" s="25">
        <v>-210230065</v>
      </c>
      <c r="H42" s="26">
        <v>-965947</v>
      </c>
      <c r="I42" s="24">
        <v>-229105985</v>
      </c>
      <c r="J42" s="6">
        <v>-240694443</v>
      </c>
      <c r="K42" s="25">
        <v>-254091022</v>
      </c>
    </row>
    <row r="43" spans="1:11" ht="12.75">
      <c r="A43" s="22" t="s">
        <v>46</v>
      </c>
      <c r="B43" s="6">
        <v>-28632399</v>
      </c>
      <c r="C43" s="6">
        <v>-28868392</v>
      </c>
      <c r="D43" s="23">
        <v>-18134855</v>
      </c>
      <c r="E43" s="24">
        <v>18134855</v>
      </c>
      <c r="F43" s="6">
        <v>-1750562</v>
      </c>
      <c r="G43" s="25">
        <v>-1750562</v>
      </c>
      <c r="H43" s="26">
        <v>1750562</v>
      </c>
      <c r="I43" s="24">
        <v>184915</v>
      </c>
      <c r="J43" s="6">
        <v>-593609</v>
      </c>
      <c r="K43" s="25">
        <v>-1993550</v>
      </c>
    </row>
    <row r="44" spans="1:11" ht="12.75">
      <c r="A44" s="22" t="s">
        <v>47</v>
      </c>
      <c r="B44" s="6">
        <v>1990</v>
      </c>
      <c r="C44" s="6">
        <v>2007038</v>
      </c>
      <c r="D44" s="23">
        <v>0</v>
      </c>
      <c r="E44" s="24">
        <v>108</v>
      </c>
      <c r="F44" s="6">
        <v>787979</v>
      </c>
      <c r="G44" s="25">
        <v>787979</v>
      </c>
      <c r="H44" s="26">
        <v>-39108054</v>
      </c>
      <c r="I44" s="24">
        <v>2002006</v>
      </c>
      <c r="J44" s="6">
        <v>2002007</v>
      </c>
      <c r="K44" s="25">
        <v>2002006</v>
      </c>
    </row>
    <row r="45" spans="1:11" ht="12.75">
      <c r="A45" s="33" t="s">
        <v>48</v>
      </c>
      <c r="B45" s="7">
        <v>986752</v>
      </c>
      <c r="C45" s="7">
        <v>1187212</v>
      </c>
      <c r="D45" s="69">
        <v>-231747441</v>
      </c>
      <c r="E45" s="70">
        <v>-185306674</v>
      </c>
      <c r="F45" s="7">
        <v>-211192528</v>
      </c>
      <c r="G45" s="71">
        <v>-211192528</v>
      </c>
      <c r="H45" s="72">
        <v>-38323439</v>
      </c>
      <c r="I45" s="70">
        <v>-226919054</v>
      </c>
      <c r="J45" s="7">
        <v>-239286035</v>
      </c>
      <c r="K45" s="71">
        <v>-254082556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986753</v>
      </c>
      <c r="C48" s="6">
        <v>1187207</v>
      </c>
      <c r="D48" s="23">
        <v>1001297515</v>
      </c>
      <c r="E48" s="24">
        <v>-14082</v>
      </c>
      <c r="F48" s="6">
        <v>1750622</v>
      </c>
      <c r="G48" s="25">
        <v>1750622</v>
      </c>
      <c r="H48" s="26">
        <v>-18491596</v>
      </c>
      <c r="I48" s="24">
        <v>1655184</v>
      </c>
      <c r="J48" s="6">
        <v>2552960</v>
      </c>
      <c r="K48" s="25">
        <v>4801780</v>
      </c>
    </row>
    <row r="49" spans="1:11" ht="12.75">
      <c r="A49" s="22" t="s">
        <v>51</v>
      </c>
      <c r="B49" s="6">
        <f>+B75</f>
        <v>91392979.12511227</v>
      </c>
      <c r="C49" s="6">
        <f aca="true" t="shared" si="6" ref="C49:K49">+C75</f>
        <v>62246286.468712464</v>
      </c>
      <c r="D49" s="23">
        <f t="shared" si="6"/>
        <v>225728138</v>
      </c>
      <c r="E49" s="24">
        <f t="shared" si="6"/>
        <v>-16584</v>
      </c>
      <c r="F49" s="6">
        <f t="shared" si="6"/>
        <v>66427551</v>
      </c>
      <c r="G49" s="25">
        <f t="shared" si="6"/>
        <v>66427551</v>
      </c>
      <c r="H49" s="26">
        <f t="shared" si="6"/>
        <v>259916492</v>
      </c>
      <c r="I49" s="24">
        <f t="shared" si="6"/>
        <v>74349781</v>
      </c>
      <c r="J49" s="6">
        <f t="shared" si="6"/>
        <v>78475969</v>
      </c>
      <c r="K49" s="25">
        <f t="shared" si="6"/>
        <v>82816720</v>
      </c>
    </row>
    <row r="50" spans="1:11" ht="12.75">
      <c r="A50" s="33" t="s">
        <v>52</v>
      </c>
      <c r="B50" s="7">
        <f>+B48-B49</f>
        <v>-90406226.12511227</v>
      </c>
      <c r="C50" s="7">
        <f aca="true" t="shared" si="7" ref="C50:K50">+C48-C49</f>
        <v>-61059079.468712464</v>
      </c>
      <c r="D50" s="69">
        <f t="shared" si="7"/>
        <v>775569377</v>
      </c>
      <c r="E50" s="70">
        <f t="shared" si="7"/>
        <v>2502</v>
      </c>
      <c r="F50" s="7">
        <f t="shared" si="7"/>
        <v>-64676929</v>
      </c>
      <c r="G50" s="71">
        <f t="shared" si="7"/>
        <v>-64676929</v>
      </c>
      <c r="H50" s="72">
        <f t="shared" si="7"/>
        <v>-278408088</v>
      </c>
      <c r="I50" s="70">
        <f t="shared" si="7"/>
        <v>-72694597</v>
      </c>
      <c r="J50" s="7">
        <f t="shared" si="7"/>
        <v>-75923009</v>
      </c>
      <c r="K50" s="71">
        <f t="shared" si="7"/>
        <v>-78014940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1048662050</v>
      </c>
      <c r="C53" s="6">
        <v>1069452339</v>
      </c>
      <c r="D53" s="23">
        <v>3945854</v>
      </c>
      <c r="E53" s="24">
        <v>63850134</v>
      </c>
      <c r="F53" s="6">
        <v>1191268355</v>
      </c>
      <c r="G53" s="25">
        <v>1191268355</v>
      </c>
      <c r="H53" s="26">
        <v>1120653617</v>
      </c>
      <c r="I53" s="24">
        <v>1295269308</v>
      </c>
      <c r="J53" s="6">
        <v>1102572000</v>
      </c>
      <c r="K53" s="25">
        <v>1157005684</v>
      </c>
    </row>
    <row r="54" spans="1:11" ht="12.75">
      <c r="A54" s="22" t="s">
        <v>55</v>
      </c>
      <c r="B54" s="6">
        <v>54602770</v>
      </c>
      <c r="C54" s="6">
        <v>55410440</v>
      </c>
      <c r="D54" s="23">
        <v>0</v>
      </c>
      <c r="E54" s="24">
        <v>4676555</v>
      </c>
      <c r="F54" s="6">
        <v>5326556</v>
      </c>
      <c r="G54" s="25">
        <v>5326556</v>
      </c>
      <c r="H54" s="26">
        <v>1901038</v>
      </c>
      <c r="I54" s="24">
        <v>4906950</v>
      </c>
      <c r="J54" s="6">
        <v>5162209</v>
      </c>
      <c r="K54" s="25">
        <v>5430540</v>
      </c>
    </row>
    <row r="55" spans="1:11" ht="12.75">
      <c r="A55" s="22" t="s">
        <v>56</v>
      </c>
      <c r="B55" s="6">
        <v>0</v>
      </c>
      <c r="C55" s="6">
        <v>0</v>
      </c>
      <c r="D55" s="23">
        <v>43802674</v>
      </c>
      <c r="E55" s="24">
        <v>42461721</v>
      </c>
      <c r="F55" s="6">
        <v>42902153</v>
      </c>
      <c r="G55" s="25">
        <v>42902153</v>
      </c>
      <c r="H55" s="26">
        <v>1385946019</v>
      </c>
      <c r="I55" s="24">
        <v>22679634</v>
      </c>
      <c r="J55" s="6">
        <v>15200002</v>
      </c>
      <c r="K55" s="25">
        <v>18376010</v>
      </c>
    </row>
    <row r="56" spans="1:11" ht="12.75">
      <c r="A56" s="22" t="s">
        <v>57</v>
      </c>
      <c r="B56" s="6">
        <v>6863193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80000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0.3043349103241159</v>
      </c>
      <c r="C70" s="5">
        <f aca="true" t="shared" si="8" ref="C70:K70">IF(ISERROR(C71/C72),0,(C71/C72))</f>
        <v>0.7336093045321821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104</v>
      </c>
      <c r="B71" s="2">
        <f>+B83</f>
        <v>35602761</v>
      </c>
      <c r="C71" s="2">
        <f aca="true" t="shared" si="9" ref="C71:K71">+C83</f>
        <v>94233443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105</v>
      </c>
      <c r="B72" s="2">
        <f>+B77</f>
        <v>116985465</v>
      </c>
      <c r="C72" s="2">
        <f aca="true" t="shared" si="10" ref="C72:K72">+C77</f>
        <v>128451810</v>
      </c>
      <c r="D72" s="2">
        <f t="shared" si="10"/>
        <v>143189964</v>
      </c>
      <c r="E72" s="2">
        <f t="shared" si="10"/>
        <v>125395540</v>
      </c>
      <c r="F72" s="2">
        <f t="shared" si="10"/>
        <v>130167230</v>
      </c>
      <c r="G72" s="2">
        <f t="shared" si="10"/>
        <v>130167230</v>
      </c>
      <c r="H72" s="2">
        <f t="shared" si="10"/>
        <v>875754279</v>
      </c>
      <c r="I72" s="2">
        <f t="shared" si="10"/>
        <v>143688283</v>
      </c>
      <c r="J72" s="2">
        <f t="shared" si="10"/>
        <v>149984170</v>
      </c>
      <c r="K72" s="2">
        <f t="shared" si="10"/>
        <v>148662943</v>
      </c>
    </row>
    <row r="73" spans="1:11" ht="12.75" hidden="1">
      <c r="A73" s="2" t="s">
        <v>106</v>
      </c>
      <c r="B73" s="2">
        <f>+B74</f>
        <v>40233647.33333333</v>
      </c>
      <c r="C73" s="2">
        <f aca="true" t="shared" si="11" ref="C73:K73">+(C78+C80+C81+C82)-(B78+B80+B81+B82)</f>
        <v>48310089</v>
      </c>
      <c r="D73" s="2">
        <f t="shared" si="11"/>
        <v>-44985866</v>
      </c>
      <c r="E73" s="2">
        <f t="shared" si="11"/>
        <v>-89823171</v>
      </c>
      <c r="F73" s="2">
        <f>+(F78+F80+F81+F82)-(D78+D80+D81+D82)</f>
        <v>35886804</v>
      </c>
      <c r="G73" s="2">
        <f>+(G78+G80+G81+G82)-(D78+D80+D81+D82)</f>
        <v>35886804</v>
      </c>
      <c r="H73" s="2">
        <f>+(H78+H80+H81+H82)-(D78+D80+D81+D82)</f>
        <v>175801193</v>
      </c>
      <c r="I73" s="2">
        <f>+(I78+I80+I81+I82)-(E78+E80+E81+E82)</f>
        <v>104251545</v>
      </c>
      <c r="J73" s="2">
        <f t="shared" si="11"/>
        <v>4788228</v>
      </c>
      <c r="K73" s="2">
        <f t="shared" si="11"/>
        <v>5063482</v>
      </c>
    </row>
    <row r="74" spans="1:11" ht="12.75" hidden="1">
      <c r="A74" s="2" t="s">
        <v>107</v>
      </c>
      <c r="B74" s="2">
        <f>+TREND(C74:E74)</f>
        <v>40233647.33333333</v>
      </c>
      <c r="C74" s="2">
        <f>+C73</f>
        <v>48310089</v>
      </c>
      <c r="D74" s="2">
        <f aca="true" t="shared" si="12" ref="D74:K74">+D73</f>
        <v>-44985866</v>
      </c>
      <c r="E74" s="2">
        <f t="shared" si="12"/>
        <v>-89823171</v>
      </c>
      <c r="F74" s="2">
        <f t="shared" si="12"/>
        <v>35886804</v>
      </c>
      <c r="G74" s="2">
        <f t="shared" si="12"/>
        <v>35886804</v>
      </c>
      <c r="H74" s="2">
        <f t="shared" si="12"/>
        <v>175801193</v>
      </c>
      <c r="I74" s="2">
        <f t="shared" si="12"/>
        <v>104251545</v>
      </c>
      <c r="J74" s="2">
        <f t="shared" si="12"/>
        <v>4788228</v>
      </c>
      <c r="K74" s="2">
        <f t="shared" si="12"/>
        <v>5063482</v>
      </c>
    </row>
    <row r="75" spans="1:11" ht="12.75" hidden="1">
      <c r="A75" s="2" t="s">
        <v>108</v>
      </c>
      <c r="B75" s="2">
        <f>+B84-(((B80+B81+B78)*B70)-B79)</f>
        <v>91392979.12511227</v>
      </c>
      <c r="C75" s="2">
        <f aca="true" t="shared" si="13" ref="C75:K75">+C84-(((C80+C81+C78)*C70)-C79)</f>
        <v>62246286.468712464</v>
      </c>
      <c r="D75" s="2">
        <f t="shared" si="13"/>
        <v>225728138</v>
      </c>
      <c r="E75" s="2">
        <f t="shared" si="13"/>
        <v>-16584</v>
      </c>
      <c r="F75" s="2">
        <f t="shared" si="13"/>
        <v>66427551</v>
      </c>
      <c r="G75" s="2">
        <f t="shared" si="13"/>
        <v>66427551</v>
      </c>
      <c r="H75" s="2">
        <f t="shared" si="13"/>
        <v>259916492</v>
      </c>
      <c r="I75" s="2">
        <f t="shared" si="13"/>
        <v>74349781</v>
      </c>
      <c r="J75" s="2">
        <f t="shared" si="13"/>
        <v>78475969</v>
      </c>
      <c r="K75" s="2">
        <f t="shared" si="13"/>
        <v>82816720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116985465</v>
      </c>
      <c r="C77" s="3">
        <v>128451810</v>
      </c>
      <c r="D77" s="3">
        <v>143189964</v>
      </c>
      <c r="E77" s="3">
        <v>125395540</v>
      </c>
      <c r="F77" s="3">
        <v>130167230</v>
      </c>
      <c r="G77" s="3">
        <v>130167230</v>
      </c>
      <c r="H77" s="3">
        <v>875754279</v>
      </c>
      <c r="I77" s="3">
        <v>143688283</v>
      </c>
      <c r="J77" s="3">
        <v>149984170</v>
      </c>
      <c r="K77" s="3">
        <v>148662943</v>
      </c>
    </row>
    <row r="78" spans="1:11" ht="13.5" hidden="1">
      <c r="A78" s="1" t="s">
        <v>67</v>
      </c>
      <c r="B78" s="3">
        <v>511870</v>
      </c>
      <c r="C78" s="3">
        <v>532407</v>
      </c>
      <c r="D78" s="3">
        <v>0</v>
      </c>
      <c r="E78" s="3">
        <v>0</v>
      </c>
      <c r="F78" s="3">
        <v>210600</v>
      </c>
      <c r="G78" s="3">
        <v>210600</v>
      </c>
      <c r="H78" s="3">
        <v>0</v>
      </c>
      <c r="I78" s="3">
        <v>165647</v>
      </c>
      <c r="J78" s="3">
        <v>159256</v>
      </c>
      <c r="K78" s="3">
        <v>152806</v>
      </c>
    </row>
    <row r="79" spans="1:11" ht="13.5" hidden="1">
      <c r="A79" s="1" t="s">
        <v>68</v>
      </c>
      <c r="B79" s="3">
        <v>117716891</v>
      </c>
      <c r="C79" s="3">
        <v>161141642</v>
      </c>
      <c r="D79" s="3">
        <v>225728138</v>
      </c>
      <c r="E79" s="3">
        <v>-16584</v>
      </c>
      <c r="F79" s="3">
        <v>66427551</v>
      </c>
      <c r="G79" s="3">
        <v>66427551</v>
      </c>
      <c r="H79" s="3">
        <v>259916492</v>
      </c>
      <c r="I79" s="3">
        <v>74349781</v>
      </c>
      <c r="J79" s="3">
        <v>78475969</v>
      </c>
      <c r="K79" s="3">
        <v>82816720</v>
      </c>
    </row>
    <row r="80" spans="1:11" ht="13.5" hidden="1">
      <c r="A80" s="1" t="s">
        <v>69</v>
      </c>
      <c r="B80" s="3">
        <v>75044904</v>
      </c>
      <c r="C80" s="3">
        <v>109111633</v>
      </c>
      <c r="D80" s="3">
        <v>89796662</v>
      </c>
      <c r="E80" s="3">
        <v>0</v>
      </c>
      <c r="F80" s="3">
        <v>120231705</v>
      </c>
      <c r="G80" s="3">
        <v>120231705</v>
      </c>
      <c r="H80" s="3">
        <v>220853944</v>
      </c>
      <c r="I80" s="3">
        <v>101818300</v>
      </c>
      <c r="J80" s="3">
        <v>107112851</v>
      </c>
      <c r="K80" s="3">
        <v>112682719</v>
      </c>
    </row>
    <row r="81" spans="1:11" ht="13.5" hidden="1">
      <c r="A81" s="1" t="s">
        <v>70</v>
      </c>
      <c r="B81" s="3">
        <v>10939750</v>
      </c>
      <c r="C81" s="3">
        <v>25162532</v>
      </c>
      <c r="D81" s="3">
        <v>30181</v>
      </c>
      <c r="E81" s="3">
        <v>3636</v>
      </c>
      <c r="F81" s="3">
        <v>5265000</v>
      </c>
      <c r="G81" s="3">
        <v>5265000</v>
      </c>
      <c r="H81" s="3">
        <v>44774092</v>
      </c>
      <c r="I81" s="3">
        <v>2265014</v>
      </c>
      <c r="J81" s="3">
        <v>1765014</v>
      </c>
      <c r="K81" s="3">
        <v>1265015</v>
      </c>
    </row>
    <row r="82" spans="1:11" ht="13.5" hidden="1">
      <c r="A82" s="1" t="s">
        <v>71</v>
      </c>
      <c r="B82" s="3">
        <v>6096</v>
      </c>
      <c r="C82" s="3">
        <v>6137</v>
      </c>
      <c r="D82" s="3">
        <v>0</v>
      </c>
      <c r="E82" s="3">
        <v>36</v>
      </c>
      <c r="F82" s="3">
        <v>6342</v>
      </c>
      <c r="G82" s="3">
        <v>6342</v>
      </c>
      <c r="H82" s="3">
        <v>0</v>
      </c>
      <c r="I82" s="3">
        <v>6256</v>
      </c>
      <c r="J82" s="3">
        <v>6324</v>
      </c>
      <c r="K82" s="3">
        <v>6387</v>
      </c>
    </row>
    <row r="83" spans="1:11" ht="13.5" hidden="1">
      <c r="A83" s="1" t="s">
        <v>72</v>
      </c>
      <c r="B83" s="3">
        <v>35602761</v>
      </c>
      <c r="C83" s="3">
        <v>94233443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18018091</v>
      </c>
      <c r="G5" s="25">
        <v>18018091</v>
      </c>
      <c r="H5" s="26">
        <v>0</v>
      </c>
      <c r="I5" s="24">
        <v>19225303</v>
      </c>
      <c r="J5" s="6">
        <v>20503785</v>
      </c>
      <c r="K5" s="25">
        <v>21867287</v>
      </c>
    </row>
    <row r="6" spans="1:11" ht="12.7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2.75">
      <c r="A7" s="22" t="s">
        <v>20</v>
      </c>
      <c r="B7" s="6">
        <v>1172745</v>
      </c>
      <c r="C7" s="6">
        <v>1147633</v>
      </c>
      <c r="D7" s="23">
        <v>895277</v>
      </c>
      <c r="E7" s="24">
        <v>1129901</v>
      </c>
      <c r="F7" s="6">
        <v>989901</v>
      </c>
      <c r="G7" s="25">
        <v>989901</v>
      </c>
      <c r="H7" s="26">
        <v>1366031</v>
      </c>
      <c r="I7" s="24">
        <v>1056225</v>
      </c>
      <c r="J7" s="6">
        <v>1442726</v>
      </c>
      <c r="K7" s="25">
        <v>1519625</v>
      </c>
    </row>
    <row r="8" spans="1:11" ht="12.75">
      <c r="A8" s="22" t="s">
        <v>21</v>
      </c>
      <c r="B8" s="6">
        <v>102798196</v>
      </c>
      <c r="C8" s="6">
        <v>103660952</v>
      </c>
      <c r="D8" s="23">
        <v>117787609</v>
      </c>
      <c r="E8" s="24">
        <v>120482400</v>
      </c>
      <c r="F8" s="6">
        <v>154249071</v>
      </c>
      <c r="G8" s="25">
        <v>154249071</v>
      </c>
      <c r="H8" s="26">
        <v>141685945</v>
      </c>
      <c r="I8" s="24">
        <v>163377033</v>
      </c>
      <c r="J8" s="6">
        <v>116136601</v>
      </c>
      <c r="K8" s="25">
        <v>122832679</v>
      </c>
    </row>
    <row r="9" spans="1:11" ht="12.75">
      <c r="A9" s="22" t="s">
        <v>22</v>
      </c>
      <c r="B9" s="6">
        <v>234006</v>
      </c>
      <c r="C9" s="6">
        <v>8905614</v>
      </c>
      <c r="D9" s="23">
        <v>683324</v>
      </c>
      <c r="E9" s="24">
        <v>4689577</v>
      </c>
      <c r="F9" s="6">
        <v>2557461</v>
      </c>
      <c r="G9" s="25">
        <v>2557461</v>
      </c>
      <c r="H9" s="26">
        <v>241026</v>
      </c>
      <c r="I9" s="24">
        <v>3217904</v>
      </c>
      <c r="J9" s="6">
        <v>2957577</v>
      </c>
      <c r="K9" s="25">
        <v>3151397</v>
      </c>
    </row>
    <row r="10" spans="1:11" ht="20.25">
      <c r="A10" s="27" t="s">
        <v>98</v>
      </c>
      <c r="B10" s="28">
        <f>SUM(B5:B9)</f>
        <v>104204947</v>
      </c>
      <c r="C10" s="29">
        <f aca="true" t="shared" si="0" ref="C10:K10">SUM(C5:C9)</f>
        <v>113714199</v>
      </c>
      <c r="D10" s="30">
        <f t="shared" si="0"/>
        <v>119366210</v>
      </c>
      <c r="E10" s="28">
        <f t="shared" si="0"/>
        <v>126301878</v>
      </c>
      <c r="F10" s="29">
        <f t="shared" si="0"/>
        <v>175814524</v>
      </c>
      <c r="G10" s="31">
        <f t="shared" si="0"/>
        <v>175814524</v>
      </c>
      <c r="H10" s="32">
        <f t="shared" si="0"/>
        <v>143293002</v>
      </c>
      <c r="I10" s="28">
        <f t="shared" si="0"/>
        <v>186876465</v>
      </c>
      <c r="J10" s="29">
        <f t="shared" si="0"/>
        <v>141040689</v>
      </c>
      <c r="K10" s="31">
        <f t="shared" si="0"/>
        <v>149370988</v>
      </c>
    </row>
    <row r="11" spans="1:11" ht="12.75">
      <c r="A11" s="22" t="s">
        <v>23</v>
      </c>
      <c r="B11" s="6">
        <v>50992539</v>
      </c>
      <c r="C11" s="6">
        <v>57953889</v>
      </c>
      <c r="D11" s="23">
        <v>59012820</v>
      </c>
      <c r="E11" s="24">
        <v>63869474</v>
      </c>
      <c r="F11" s="6">
        <v>64051611</v>
      </c>
      <c r="G11" s="25">
        <v>64051611</v>
      </c>
      <c r="H11" s="26">
        <v>63010852</v>
      </c>
      <c r="I11" s="24">
        <v>70661588</v>
      </c>
      <c r="J11" s="6">
        <v>75368853</v>
      </c>
      <c r="K11" s="25">
        <v>80391875</v>
      </c>
    </row>
    <row r="12" spans="1:11" ht="12.75">
      <c r="A12" s="22" t="s">
        <v>24</v>
      </c>
      <c r="B12" s="6">
        <v>10545789</v>
      </c>
      <c r="C12" s="6">
        <v>10019248</v>
      </c>
      <c r="D12" s="23">
        <v>11095333</v>
      </c>
      <c r="E12" s="24">
        <v>10548884</v>
      </c>
      <c r="F12" s="6">
        <v>10061674</v>
      </c>
      <c r="G12" s="25">
        <v>10061674</v>
      </c>
      <c r="H12" s="26">
        <v>10874116</v>
      </c>
      <c r="I12" s="24">
        <v>10506675</v>
      </c>
      <c r="J12" s="6">
        <v>11205369</v>
      </c>
      <c r="K12" s="25">
        <v>11950525</v>
      </c>
    </row>
    <row r="13" spans="1:11" ht="12.75">
      <c r="A13" s="22" t="s">
        <v>99</v>
      </c>
      <c r="B13" s="6">
        <v>3562182</v>
      </c>
      <c r="C13" s="6">
        <v>4402270</v>
      </c>
      <c r="D13" s="23">
        <v>0</v>
      </c>
      <c r="E13" s="24">
        <v>4669580</v>
      </c>
      <c r="F13" s="6">
        <v>2537463</v>
      </c>
      <c r="G13" s="25">
        <v>2537463</v>
      </c>
      <c r="H13" s="26">
        <v>0</v>
      </c>
      <c r="I13" s="24">
        <v>2753925</v>
      </c>
      <c r="J13" s="6">
        <v>2937077</v>
      </c>
      <c r="K13" s="25">
        <v>3132400</v>
      </c>
    </row>
    <row r="14" spans="1:11" ht="12.75">
      <c r="A14" s="22" t="s">
        <v>25</v>
      </c>
      <c r="B14" s="6">
        <v>388419</v>
      </c>
      <c r="C14" s="6">
        <v>182787</v>
      </c>
      <c r="D14" s="23">
        <v>1263</v>
      </c>
      <c r="E14" s="24">
        <v>85734</v>
      </c>
      <c r="F14" s="6">
        <v>98234</v>
      </c>
      <c r="G14" s="25">
        <v>98234</v>
      </c>
      <c r="H14" s="26">
        <v>930</v>
      </c>
      <c r="I14" s="24">
        <v>104816</v>
      </c>
      <c r="J14" s="6">
        <v>111786</v>
      </c>
      <c r="K14" s="25">
        <v>119220</v>
      </c>
    </row>
    <row r="15" spans="1:11" ht="12.75">
      <c r="A15" s="22" t="s">
        <v>26</v>
      </c>
      <c r="B15" s="6">
        <v>2218222</v>
      </c>
      <c r="C15" s="6">
        <v>0</v>
      </c>
      <c r="D15" s="23">
        <v>38828</v>
      </c>
      <c r="E15" s="24">
        <v>0</v>
      </c>
      <c r="F15" s="6">
        <v>0</v>
      </c>
      <c r="G15" s="25">
        <v>0</v>
      </c>
      <c r="H15" s="26">
        <v>45104</v>
      </c>
      <c r="I15" s="24">
        <v>730000</v>
      </c>
      <c r="J15" s="6">
        <v>774225</v>
      </c>
      <c r="K15" s="25">
        <v>821324</v>
      </c>
    </row>
    <row r="16" spans="1:11" ht="12.75">
      <c r="A16" s="22" t="s">
        <v>21</v>
      </c>
      <c r="B16" s="6">
        <v>1610414</v>
      </c>
      <c r="C16" s="6">
        <v>0</v>
      </c>
      <c r="D16" s="23">
        <v>4779285</v>
      </c>
      <c r="E16" s="24">
        <v>5190000</v>
      </c>
      <c r="F16" s="6">
        <v>23049909</v>
      </c>
      <c r="G16" s="25">
        <v>23049909</v>
      </c>
      <c r="H16" s="26">
        <v>4695005</v>
      </c>
      <c r="I16" s="24">
        <v>5346000</v>
      </c>
      <c r="J16" s="6">
        <v>3999375</v>
      </c>
      <c r="K16" s="25">
        <v>4265333</v>
      </c>
    </row>
    <row r="17" spans="1:11" ht="12.75">
      <c r="A17" s="22" t="s">
        <v>27</v>
      </c>
      <c r="B17" s="6">
        <v>50146555</v>
      </c>
      <c r="C17" s="6">
        <v>44139663</v>
      </c>
      <c r="D17" s="23">
        <v>37061527</v>
      </c>
      <c r="E17" s="24">
        <v>35575041</v>
      </c>
      <c r="F17" s="6">
        <v>74724812</v>
      </c>
      <c r="G17" s="25">
        <v>74724812</v>
      </c>
      <c r="H17" s="26">
        <v>54009075</v>
      </c>
      <c r="I17" s="24">
        <v>77453523</v>
      </c>
      <c r="J17" s="6">
        <v>79496431</v>
      </c>
      <c r="K17" s="25">
        <v>84281677</v>
      </c>
    </row>
    <row r="18" spans="1:11" ht="12.75">
      <c r="A18" s="33" t="s">
        <v>28</v>
      </c>
      <c r="B18" s="34">
        <f>SUM(B11:B17)</f>
        <v>119464120</v>
      </c>
      <c r="C18" s="35">
        <f aca="true" t="shared" si="1" ref="C18:K18">SUM(C11:C17)</f>
        <v>116697857</v>
      </c>
      <c r="D18" s="36">
        <f t="shared" si="1"/>
        <v>111989056</v>
      </c>
      <c r="E18" s="34">
        <f t="shared" si="1"/>
        <v>119938713</v>
      </c>
      <c r="F18" s="35">
        <f t="shared" si="1"/>
        <v>174523703</v>
      </c>
      <c r="G18" s="37">
        <f t="shared" si="1"/>
        <v>174523703</v>
      </c>
      <c r="H18" s="38">
        <f t="shared" si="1"/>
        <v>132635082</v>
      </c>
      <c r="I18" s="34">
        <f t="shared" si="1"/>
        <v>167556527</v>
      </c>
      <c r="J18" s="35">
        <f t="shared" si="1"/>
        <v>173893116</v>
      </c>
      <c r="K18" s="37">
        <f t="shared" si="1"/>
        <v>184962354</v>
      </c>
    </row>
    <row r="19" spans="1:11" ht="12.75">
      <c r="A19" s="33" t="s">
        <v>29</v>
      </c>
      <c r="B19" s="39">
        <f>+B10-B18</f>
        <v>-15259173</v>
      </c>
      <c r="C19" s="40">
        <f aca="true" t="shared" si="2" ref="C19:K19">+C10-C18</f>
        <v>-2983658</v>
      </c>
      <c r="D19" s="41">
        <f t="shared" si="2"/>
        <v>7377154</v>
      </c>
      <c r="E19" s="39">
        <f t="shared" si="2"/>
        <v>6363165</v>
      </c>
      <c r="F19" s="40">
        <f t="shared" si="2"/>
        <v>1290821</v>
      </c>
      <c r="G19" s="42">
        <f t="shared" si="2"/>
        <v>1290821</v>
      </c>
      <c r="H19" s="43">
        <f t="shared" si="2"/>
        <v>10657920</v>
      </c>
      <c r="I19" s="39">
        <f t="shared" si="2"/>
        <v>19319938</v>
      </c>
      <c r="J19" s="40">
        <f t="shared" si="2"/>
        <v>-32852427</v>
      </c>
      <c r="K19" s="42">
        <f t="shared" si="2"/>
        <v>-35591366</v>
      </c>
    </row>
    <row r="20" spans="1:11" ht="20.25">
      <c r="A20" s="44" t="s">
        <v>30</v>
      </c>
      <c r="B20" s="45">
        <v>0</v>
      </c>
      <c r="C20" s="46">
        <v>0</v>
      </c>
      <c r="D20" s="47">
        <v>0</v>
      </c>
      <c r="E20" s="45">
        <v>0</v>
      </c>
      <c r="F20" s="46">
        <v>0</v>
      </c>
      <c r="G20" s="48">
        <v>0</v>
      </c>
      <c r="H20" s="49">
        <v>2405000</v>
      </c>
      <c r="I20" s="45">
        <v>2548000</v>
      </c>
      <c r="J20" s="46">
        <v>2695000</v>
      </c>
      <c r="K20" s="48">
        <v>2844000</v>
      </c>
    </row>
    <row r="21" spans="1:11" ht="12.75">
      <c r="A21" s="22" t="s">
        <v>100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101</v>
      </c>
      <c r="B22" s="56">
        <f>SUM(B19:B21)</f>
        <v>-15259173</v>
      </c>
      <c r="C22" s="57">
        <f aca="true" t="shared" si="3" ref="C22:K22">SUM(C19:C21)</f>
        <v>-2983658</v>
      </c>
      <c r="D22" s="58">
        <f t="shared" si="3"/>
        <v>7377154</v>
      </c>
      <c r="E22" s="56">
        <f t="shared" si="3"/>
        <v>6363165</v>
      </c>
      <c r="F22" s="57">
        <f t="shared" si="3"/>
        <v>1290821</v>
      </c>
      <c r="G22" s="59">
        <f t="shared" si="3"/>
        <v>1290821</v>
      </c>
      <c r="H22" s="60">
        <f t="shared" si="3"/>
        <v>13062920</v>
      </c>
      <c r="I22" s="56">
        <f t="shared" si="3"/>
        <v>21867938</v>
      </c>
      <c r="J22" s="57">
        <f t="shared" si="3"/>
        <v>-30157427</v>
      </c>
      <c r="K22" s="59">
        <f t="shared" si="3"/>
        <v>-32747366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-15259173</v>
      </c>
      <c r="C24" s="40">
        <f aca="true" t="shared" si="4" ref="C24:K24">SUM(C22:C23)</f>
        <v>-2983658</v>
      </c>
      <c r="D24" s="41">
        <f t="shared" si="4"/>
        <v>7377154</v>
      </c>
      <c r="E24" s="39">
        <f t="shared" si="4"/>
        <v>6363165</v>
      </c>
      <c r="F24" s="40">
        <f t="shared" si="4"/>
        <v>1290821</v>
      </c>
      <c r="G24" s="42">
        <f t="shared" si="4"/>
        <v>1290821</v>
      </c>
      <c r="H24" s="43">
        <f t="shared" si="4"/>
        <v>13062920</v>
      </c>
      <c r="I24" s="39">
        <f t="shared" si="4"/>
        <v>21867938</v>
      </c>
      <c r="J24" s="40">
        <f t="shared" si="4"/>
        <v>-30157427</v>
      </c>
      <c r="K24" s="42">
        <f t="shared" si="4"/>
        <v>-32747366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3944025</v>
      </c>
      <c r="C27" s="7">
        <v>5430032</v>
      </c>
      <c r="D27" s="69">
        <v>1599301</v>
      </c>
      <c r="E27" s="70">
        <v>800000</v>
      </c>
      <c r="F27" s="7">
        <v>1130188</v>
      </c>
      <c r="G27" s="71">
        <v>1130188</v>
      </c>
      <c r="H27" s="72">
        <v>239402</v>
      </c>
      <c r="I27" s="70">
        <v>1790000</v>
      </c>
      <c r="J27" s="7">
        <v>545675</v>
      </c>
      <c r="K27" s="71">
        <v>517754</v>
      </c>
    </row>
    <row r="28" spans="1:11" ht="12.75">
      <c r="A28" s="73" t="s">
        <v>34</v>
      </c>
      <c r="B28" s="6">
        <v>3944025</v>
      </c>
      <c r="C28" s="6">
        <v>5430032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3944025</v>
      </c>
      <c r="C32" s="7">
        <f aca="true" t="shared" si="5" ref="C32:K32">SUM(C28:C31)</f>
        <v>5430032</v>
      </c>
      <c r="D32" s="69">
        <f t="shared" si="5"/>
        <v>0</v>
      </c>
      <c r="E32" s="70">
        <f t="shared" si="5"/>
        <v>0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2948642</v>
      </c>
      <c r="C35" s="6">
        <v>3915373</v>
      </c>
      <c r="D35" s="23">
        <v>-42930</v>
      </c>
      <c r="E35" s="24">
        <v>5563165</v>
      </c>
      <c r="F35" s="6">
        <v>160633</v>
      </c>
      <c r="G35" s="25">
        <v>160633</v>
      </c>
      <c r="H35" s="26">
        <v>8221240</v>
      </c>
      <c r="I35" s="24">
        <v>-18614314</v>
      </c>
      <c r="J35" s="6">
        <v>-72195357</v>
      </c>
      <c r="K35" s="25">
        <v>-77516610</v>
      </c>
    </row>
    <row r="36" spans="1:11" ht="12.75">
      <c r="A36" s="22" t="s">
        <v>40</v>
      </c>
      <c r="B36" s="6">
        <v>13063650</v>
      </c>
      <c r="C36" s="6">
        <v>13992197</v>
      </c>
      <c r="D36" s="23">
        <v>3699495</v>
      </c>
      <c r="E36" s="24">
        <v>800000</v>
      </c>
      <c r="F36" s="6">
        <v>1130188</v>
      </c>
      <c r="G36" s="25">
        <v>1130188</v>
      </c>
      <c r="H36" s="26">
        <v>2287289</v>
      </c>
      <c r="I36" s="24">
        <v>40695069</v>
      </c>
      <c r="J36" s="6">
        <v>42037930</v>
      </c>
      <c r="K36" s="25">
        <v>44769244</v>
      </c>
    </row>
    <row r="37" spans="1:11" ht="12.75">
      <c r="A37" s="22" t="s">
        <v>41</v>
      </c>
      <c r="B37" s="6">
        <v>11756333</v>
      </c>
      <c r="C37" s="6">
        <v>16397646</v>
      </c>
      <c r="D37" s="23">
        <v>-3712663</v>
      </c>
      <c r="E37" s="24">
        <v>0</v>
      </c>
      <c r="F37" s="6">
        <v>0</v>
      </c>
      <c r="G37" s="25">
        <v>0</v>
      </c>
      <c r="H37" s="26">
        <v>-1935752</v>
      </c>
      <c r="I37" s="24">
        <v>212817</v>
      </c>
      <c r="J37" s="6">
        <v>0</v>
      </c>
      <c r="K37" s="25">
        <v>0</v>
      </c>
    </row>
    <row r="38" spans="1:11" ht="12.75">
      <c r="A38" s="22" t="s">
        <v>42</v>
      </c>
      <c r="B38" s="6">
        <v>8994508</v>
      </c>
      <c r="C38" s="6">
        <v>8931000</v>
      </c>
      <c r="D38" s="23">
        <v>-7921</v>
      </c>
      <c r="E38" s="24">
        <v>0</v>
      </c>
      <c r="F38" s="6">
        <v>0</v>
      </c>
      <c r="G38" s="25">
        <v>0</v>
      </c>
      <c r="H38" s="26">
        <v>-618640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-4738549</v>
      </c>
      <c r="C39" s="6">
        <v>-7421076</v>
      </c>
      <c r="D39" s="23">
        <v>0</v>
      </c>
      <c r="E39" s="24">
        <v>0</v>
      </c>
      <c r="F39" s="6">
        <v>0</v>
      </c>
      <c r="G39" s="25">
        <v>0</v>
      </c>
      <c r="H39" s="26">
        <v>0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-16728065</v>
      </c>
      <c r="C42" s="6">
        <v>6193548</v>
      </c>
      <c r="D42" s="23">
        <v>-108310265</v>
      </c>
      <c r="E42" s="24">
        <v>-111959133</v>
      </c>
      <c r="F42" s="6">
        <v>-150756331</v>
      </c>
      <c r="G42" s="25">
        <v>-150756331</v>
      </c>
      <c r="H42" s="26">
        <v>-129191616</v>
      </c>
      <c r="I42" s="24">
        <v>-161206602</v>
      </c>
      <c r="J42" s="6">
        <v>-168823039</v>
      </c>
      <c r="K42" s="25">
        <v>-179555110</v>
      </c>
    </row>
    <row r="43" spans="1:11" ht="12.75">
      <c r="A43" s="22" t="s">
        <v>46</v>
      </c>
      <c r="B43" s="6">
        <v>12553477</v>
      </c>
      <c r="C43" s="6">
        <v>-5330816</v>
      </c>
      <c r="D43" s="23">
        <v>0</v>
      </c>
      <c r="E43" s="24">
        <v>-800000</v>
      </c>
      <c r="F43" s="6">
        <v>-1130188</v>
      </c>
      <c r="G43" s="25">
        <v>-1130188</v>
      </c>
      <c r="H43" s="26">
        <v>0</v>
      </c>
      <c r="I43" s="24">
        <v>-1790000</v>
      </c>
      <c r="J43" s="6">
        <v>-545675</v>
      </c>
      <c r="K43" s="25">
        <v>-517754</v>
      </c>
    </row>
    <row r="44" spans="1:11" ht="12.75">
      <c r="A44" s="22" t="s">
        <v>47</v>
      </c>
      <c r="B44" s="6">
        <v>-1451371</v>
      </c>
      <c r="C44" s="6">
        <v>-1351155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890405</v>
      </c>
      <c r="C45" s="7">
        <v>249446</v>
      </c>
      <c r="D45" s="69">
        <v>-108310265</v>
      </c>
      <c r="E45" s="70">
        <v>-112759133</v>
      </c>
      <c r="F45" s="7">
        <v>-151886519</v>
      </c>
      <c r="G45" s="71">
        <v>-151886519</v>
      </c>
      <c r="H45" s="72">
        <v>-129191616</v>
      </c>
      <c r="I45" s="70">
        <v>-162996602</v>
      </c>
      <c r="J45" s="7">
        <v>-169368714</v>
      </c>
      <c r="K45" s="71">
        <v>-180072864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737869</v>
      </c>
      <c r="C48" s="6">
        <v>249450</v>
      </c>
      <c r="D48" s="23">
        <v>521015</v>
      </c>
      <c r="E48" s="24">
        <v>5563165</v>
      </c>
      <c r="F48" s="6">
        <v>160633</v>
      </c>
      <c r="G48" s="25">
        <v>160633</v>
      </c>
      <c r="H48" s="26">
        <v>7868203</v>
      </c>
      <c r="I48" s="24">
        <v>-18614314</v>
      </c>
      <c r="J48" s="6">
        <v>-72195357</v>
      </c>
      <c r="K48" s="25">
        <v>-77516610</v>
      </c>
    </row>
    <row r="49" spans="1:11" ht="12.75">
      <c r="A49" s="22" t="s">
        <v>51</v>
      </c>
      <c r="B49" s="6">
        <f>+B75</f>
        <v>8577027.08636958</v>
      </c>
      <c r="C49" s="6">
        <f aca="true" t="shared" si="6" ref="C49:K49">+C75</f>
        <v>15936638.887764167</v>
      </c>
      <c r="D49" s="23">
        <f t="shared" si="6"/>
        <v>-3712663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-1935752</v>
      </c>
      <c r="I49" s="24">
        <f t="shared" si="6"/>
        <v>212817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-7839158.08636958</v>
      </c>
      <c r="C50" s="7">
        <f aca="true" t="shared" si="7" ref="C50:K50">+C48-C49</f>
        <v>-15687188.887764167</v>
      </c>
      <c r="D50" s="69">
        <f t="shared" si="7"/>
        <v>4233678</v>
      </c>
      <c r="E50" s="70">
        <f t="shared" si="7"/>
        <v>5563165</v>
      </c>
      <c r="F50" s="7">
        <f t="shared" si="7"/>
        <v>160633</v>
      </c>
      <c r="G50" s="71">
        <f t="shared" si="7"/>
        <v>160633</v>
      </c>
      <c r="H50" s="72">
        <f t="shared" si="7"/>
        <v>9803955</v>
      </c>
      <c r="I50" s="70">
        <f t="shared" si="7"/>
        <v>-18827131</v>
      </c>
      <c r="J50" s="7">
        <f t="shared" si="7"/>
        <v>-72195357</v>
      </c>
      <c r="K50" s="71">
        <f t="shared" si="7"/>
        <v>-77516610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13063650</v>
      </c>
      <c r="C53" s="6">
        <v>13992196</v>
      </c>
      <c r="D53" s="23">
        <v>3699495</v>
      </c>
      <c r="E53" s="24">
        <v>800000</v>
      </c>
      <c r="F53" s="6">
        <v>1130188</v>
      </c>
      <c r="G53" s="25">
        <v>1130188</v>
      </c>
      <c r="H53" s="26">
        <v>2287289</v>
      </c>
      <c r="I53" s="24">
        <v>40695069</v>
      </c>
      <c r="J53" s="6">
        <v>42037930</v>
      </c>
      <c r="K53" s="25">
        <v>44769244</v>
      </c>
    </row>
    <row r="54" spans="1:11" ht="12.75">
      <c r="A54" s="22" t="s">
        <v>55</v>
      </c>
      <c r="B54" s="6">
        <v>3562182</v>
      </c>
      <c r="C54" s="6">
        <v>4402270</v>
      </c>
      <c r="D54" s="23">
        <v>0</v>
      </c>
      <c r="E54" s="24">
        <v>4669580</v>
      </c>
      <c r="F54" s="6">
        <v>2537463</v>
      </c>
      <c r="G54" s="25">
        <v>2537463</v>
      </c>
      <c r="H54" s="26">
        <v>0</v>
      </c>
      <c r="I54" s="24">
        <v>2753925</v>
      </c>
      <c r="J54" s="6">
        <v>2937077</v>
      </c>
      <c r="K54" s="25">
        <v>3132400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330188</v>
      </c>
      <c r="G55" s="25">
        <v>330188</v>
      </c>
      <c r="H55" s="26">
        <v>0</v>
      </c>
      <c r="I55" s="24">
        <v>600000</v>
      </c>
      <c r="J55" s="6">
        <v>200000</v>
      </c>
      <c r="K55" s="25">
        <v>150000</v>
      </c>
    </row>
    <row r="56" spans="1:11" ht="12.75">
      <c r="A56" s="22" t="s">
        <v>57</v>
      </c>
      <c r="B56" s="6">
        <v>2218222</v>
      </c>
      <c r="C56" s="6">
        <v>0</v>
      </c>
      <c r="D56" s="23">
        <v>2055281</v>
      </c>
      <c r="E56" s="24">
        <v>1269782</v>
      </c>
      <c r="F56" s="6">
        <v>2242782</v>
      </c>
      <c r="G56" s="25">
        <v>2242782</v>
      </c>
      <c r="H56" s="26">
        <v>1727838</v>
      </c>
      <c r="I56" s="24">
        <v>1534645</v>
      </c>
      <c r="J56" s="6">
        <v>1476724</v>
      </c>
      <c r="K56" s="25">
        <v>1574926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0.9096048819261044</v>
      </c>
      <c r="C70" s="5">
        <f aca="true" t="shared" si="8" ref="C70:K70">IF(ISERROR(C71/C72),0,(C71/C72))</f>
        <v>0.020319879123438318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104</v>
      </c>
      <c r="B71" s="2">
        <f>+B83</f>
        <v>212853</v>
      </c>
      <c r="C71" s="2">
        <f aca="true" t="shared" si="9" ref="C71:K71">+C83</f>
        <v>180961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105</v>
      </c>
      <c r="B72" s="2">
        <f>+B77</f>
        <v>234006</v>
      </c>
      <c r="C72" s="2">
        <f aca="true" t="shared" si="10" ref="C72:K72">+C77</f>
        <v>8905614</v>
      </c>
      <c r="D72" s="2">
        <f t="shared" si="10"/>
        <v>683324</v>
      </c>
      <c r="E72" s="2">
        <f t="shared" si="10"/>
        <v>4689577</v>
      </c>
      <c r="F72" s="2">
        <f t="shared" si="10"/>
        <v>20575552</v>
      </c>
      <c r="G72" s="2">
        <f t="shared" si="10"/>
        <v>20575552</v>
      </c>
      <c r="H72" s="2">
        <f t="shared" si="10"/>
        <v>241026</v>
      </c>
      <c r="I72" s="2">
        <f t="shared" si="10"/>
        <v>22443207</v>
      </c>
      <c r="J72" s="2">
        <f t="shared" si="10"/>
        <v>23461362</v>
      </c>
      <c r="K72" s="2">
        <f t="shared" si="10"/>
        <v>25018684</v>
      </c>
    </row>
    <row r="73" spans="1:11" ht="12.75" hidden="1">
      <c r="A73" s="2" t="s">
        <v>106</v>
      </c>
      <c r="B73" s="2">
        <f>+B74</f>
        <v>-291321.8333333333</v>
      </c>
      <c r="C73" s="2">
        <f aca="true" t="shared" si="11" ref="C73:K73">+(C78+C80+C81+C82)-(B78+B80+B81+B82)</f>
        <v>1455150</v>
      </c>
      <c r="D73" s="2">
        <f t="shared" si="11"/>
        <v>-4229868</v>
      </c>
      <c r="E73" s="2">
        <f t="shared" si="11"/>
        <v>563945</v>
      </c>
      <c r="F73" s="2">
        <f>+(F78+F80+F81+F82)-(D78+D80+D81+D82)</f>
        <v>563945</v>
      </c>
      <c r="G73" s="2">
        <f>+(G78+G80+G81+G82)-(D78+D80+D81+D82)</f>
        <v>563945</v>
      </c>
      <c r="H73" s="2">
        <f>+(H78+H80+H81+H82)-(D78+D80+D81+D82)</f>
        <v>916982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107</v>
      </c>
      <c r="B74" s="2">
        <f>+TREND(C74:E74)</f>
        <v>-291321.8333333333</v>
      </c>
      <c r="C74" s="2">
        <f>+C73</f>
        <v>1455150</v>
      </c>
      <c r="D74" s="2">
        <f aca="true" t="shared" si="12" ref="D74:K74">+D73</f>
        <v>-4229868</v>
      </c>
      <c r="E74" s="2">
        <f t="shared" si="12"/>
        <v>563945</v>
      </c>
      <c r="F74" s="2">
        <f t="shared" si="12"/>
        <v>563945</v>
      </c>
      <c r="G74" s="2">
        <f t="shared" si="12"/>
        <v>563945</v>
      </c>
      <c r="H74" s="2">
        <f t="shared" si="12"/>
        <v>916982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108</v>
      </c>
      <c r="B75" s="2">
        <f>+B84-(((B80+B81+B78)*B70)-B79)</f>
        <v>8577027.08636958</v>
      </c>
      <c r="C75" s="2">
        <f aca="true" t="shared" si="13" ref="C75:K75">+C84-(((C80+C81+C78)*C70)-C79)</f>
        <v>15936638.887764167</v>
      </c>
      <c r="D75" s="2">
        <f t="shared" si="13"/>
        <v>-3712663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-1935752</v>
      </c>
      <c r="I75" s="2">
        <f t="shared" si="13"/>
        <v>212817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234006</v>
      </c>
      <c r="C77" s="3">
        <v>8905614</v>
      </c>
      <c r="D77" s="3">
        <v>683324</v>
      </c>
      <c r="E77" s="3">
        <v>4689577</v>
      </c>
      <c r="F77" s="3">
        <v>20575552</v>
      </c>
      <c r="G77" s="3">
        <v>20575552</v>
      </c>
      <c r="H77" s="3">
        <v>241026</v>
      </c>
      <c r="I77" s="3">
        <v>22443207</v>
      </c>
      <c r="J77" s="3">
        <v>23461362</v>
      </c>
      <c r="K77" s="3">
        <v>25018684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10587957</v>
      </c>
      <c r="C79" s="3">
        <v>16011130</v>
      </c>
      <c r="D79" s="3">
        <v>-3712663</v>
      </c>
      <c r="E79" s="3">
        <v>0</v>
      </c>
      <c r="F79" s="3">
        <v>0</v>
      </c>
      <c r="G79" s="3">
        <v>0</v>
      </c>
      <c r="H79" s="3">
        <v>-1935752</v>
      </c>
      <c r="I79" s="3">
        <v>212817</v>
      </c>
      <c r="J79" s="3">
        <v>0</v>
      </c>
      <c r="K79" s="3">
        <v>0</v>
      </c>
    </row>
    <row r="80" spans="1:11" ht="13.5" hidden="1">
      <c r="A80" s="1" t="s">
        <v>69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2210773</v>
      </c>
      <c r="C81" s="3">
        <v>3665923</v>
      </c>
      <c r="D81" s="3">
        <v>-563945</v>
      </c>
      <c r="E81" s="3">
        <v>0</v>
      </c>
      <c r="F81" s="3">
        <v>0</v>
      </c>
      <c r="G81" s="3">
        <v>0</v>
      </c>
      <c r="H81" s="3">
        <v>353037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212853</v>
      </c>
      <c r="C83" s="3">
        <v>180961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810476471</v>
      </c>
      <c r="C5" s="6">
        <v>974508659</v>
      </c>
      <c r="D5" s="23">
        <v>1158216167</v>
      </c>
      <c r="E5" s="24">
        <v>1127398719</v>
      </c>
      <c r="F5" s="6">
        <v>1127398719</v>
      </c>
      <c r="G5" s="25">
        <v>1127398719</v>
      </c>
      <c r="H5" s="26">
        <v>1209977459</v>
      </c>
      <c r="I5" s="24">
        <v>1266537837</v>
      </c>
      <c r="J5" s="6">
        <v>1364153935</v>
      </c>
      <c r="K5" s="25">
        <v>1529429779</v>
      </c>
    </row>
    <row r="6" spans="1:11" ht="12.75">
      <c r="A6" s="22" t="s">
        <v>19</v>
      </c>
      <c r="B6" s="6">
        <v>2890662391</v>
      </c>
      <c r="C6" s="6">
        <v>3211943574</v>
      </c>
      <c r="D6" s="23">
        <v>3492265793</v>
      </c>
      <c r="E6" s="24">
        <v>3659282645</v>
      </c>
      <c r="F6" s="6">
        <v>3805886777</v>
      </c>
      <c r="G6" s="25">
        <v>3805886777</v>
      </c>
      <c r="H6" s="26">
        <v>3706657166</v>
      </c>
      <c r="I6" s="24">
        <v>3956915402</v>
      </c>
      <c r="J6" s="6">
        <v>4233266258</v>
      </c>
      <c r="K6" s="25">
        <v>4481273482</v>
      </c>
    </row>
    <row r="7" spans="1:11" ht="12.75">
      <c r="A7" s="22" t="s">
        <v>20</v>
      </c>
      <c r="B7" s="6">
        <v>45387095</v>
      </c>
      <c r="C7" s="6">
        <v>30723352</v>
      </c>
      <c r="D7" s="23">
        <v>29908463</v>
      </c>
      <c r="E7" s="24">
        <v>26006464</v>
      </c>
      <c r="F7" s="6">
        <v>26006464</v>
      </c>
      <c r="G7" s="25">
        <v>26006464</v>
      </c>
      <c r="H7" s="26">
        <v>20391178</v>
      </c>
      <c r="I7" s="24">
        <v>27497123</v>
      </c>
      <c r="J7" s="6">
        <v>29036501</v>
      </c>
      <c r="K7" s="25">
        <v>30662276</v>
      </c>
    </row>
    <row r="8" spans="1:11" ht="12.75">
      <c r="A8" s="22" t="s">
        <v>21</v>
      </c>
      <c r="B8" s="6">
        <v>868626400</v>
      </c>
      <c r="C8" s="6">
        <v>1094756338</v>
      </c>
      <c r="D8" s="23">
        <v>726015010</v>
      </c>
      <c r="E8" s="24">
        <v>697661210</v>
      </c>
      <c r="F8" s="6">
        <v>936695210</v>
      </c>
      <c r="G8" s="25">
        <v>936695210</v>
      </c>
      <c r="H8" s="26">
        <v>788625997</v>
      </c>
      <c r="I8" s="24">
        <v>745494219</v>
      </c>
      <c r="J8" s="6">
        <v>808180460</v>
      </c>
      <c r="K8" s="25">
        <v>880357166</v>
      </c>
    </row>
    <row r="9" spans="1:11" ht="12.75">
      <c r="A9" s="22" t="s">
        <v>22</v>
      </c>
      <c r="B9" s="6">
        <v>391619148</v>
      </c>
      <c r="C9" s="6">
        <v>1654577927</v>
      </c>
      <c r="D9" s="23">
        <v>1222550242</v>
      </c>
      <c r="E9" s="24">
        <v>794074504</v>
      </c>
      <c r="F9" s="6">
        <v>794074504</v>
      </c>
      <c r="G9" s="25">
        <v>794074504</v>
      </c>
      <c r="H9" s="26">
        <v>1015649001</v>
      </c>
      <c r="I9" s="24">
        <v>953192947</v>
      </c>
      <c r="J9" s="6">
        <v>993001613</v>
      </c>
      <c r="K9" s="25">
        <v>1039786295</v>
      </c>
    </row>
    <row r="10" spans="1:11" ht="20.25">
      <c r="A10" s="27" t="s">
        <v>98</v>
      </c>
      <c r="B10" s="28">
        <f>SUM(B5:B9)</f>
        <v>5006771505</v>
      </c>
      <c r="C10" s="29">
        <f aca="true" t="shared" si="0" ref="C10:K10">SUM(C5:C9)</f>
        <v>6966509850</v>
      </c>
      <c r="D10" s="30">
        <f t="shared" si="0"/>
        <v>6628955675</v>
      </c>
      <c r="E10" s="28">
        <f t="shared" si="0"/>
        <v>6304423542</v>
      </c>
      <c r="F10" s="29">
        <f t="shared" si="0"/>
        <v>6690061674</v>
      </c>
      <c r="G10" s="31">
        <f t="shared" si="0"/>
        <v>6690061674</v>
      </c>
      <c r="H10" s="32">
        <f t="shared" si="0"/>
        <v>6741300801</v>
      </c>
      <c r="I10" s="28">
        <f t="shared" si="0"/>
        <v>6949637528</v>
      </c>
      <c r="J10" s="29">
        <f t="shared" si="0"/>
        <v>7427638767</v>
      </c>
      <c r="K10" s="31">
        <f t="shared" si="0"/>
        <v>7961508998</v>
      </c>
    </row>
    <row r="11" spans="1:11" ht="12.75">
      <c r="A11" s="22" t="s">
        <v>23</v>
      </c>
      <c r="B11" s="6">
        <v>1427114747</v>
      </c>
      <c r="C11" s="6">
        <v>1605678325</v>
      </c>
      <c r="D11" s="23">
        <v>1855761430</v>
      </c>
      <c r="E11" s="24">
        <v>1947213670</v>
      </c>
      <c r="F11" s="6">
        <v>1993311764</v>
      </c>
      <c r="G11" s="25">
        <v>1993311764</v>
      </c>
      <c r="H11" s="26">
        <v>2035198556</v>
      </c>
      <c r="I11" s="24">
        <v>2065238049</v>
      </c>
      <c r="J11" s="6">
        <v>2180889068</v>
      </c>
      <c r="K11" s="25">
        <v>2303874954</v>
      </c>
    </row>
    <row r="12" spans="1:11" ht="12.75">
      <c r="A12" s="22" t="s">
        <v>24</v>
      </c>
      <c r="B12" s="6">
        <v>52421659</v>
      </c>
      <c r="C12" s="6">
        <v>56028903</v>
      </c>
      <c r="D12" s="23">
        <v>62271387</v>
      </c>
      <c r="E12" s="24">
        <v>63341967</v>
      </c>
      <c r="F12" s="6">
        <v>63161556</v>
      </c>
      <c r="G12" s="25">
        <v>63161556</v>
      </c>
      <c r="H12" s="26">
        <v>64375998</v>
      </c>
      <c r="I12" s="24">
        <v>69547125</v>
      </c>
      <c r="J12" s="6">
        <v>73302668</v>
      </c>
      <c r="K12" s="25">
        <v>77261014</v>
      </c>
    </row>
    <row r="13" spans="1:11" ht="12.75">
      <c r="A13" s="22" t="s">
        <v>99</v>
      </c>
      <c r="B13" s="6">
        <v>710943059</v>
      </c>
      <c r="C13" s="6">
        <v>917987646</v>
      </c>
      <c r="D13" s="23">
        <v>899924302</v>
      </c>
      <c r="E13" s="24">
        <v>406080981</v>
      </c>
      <c r="F13" s="6">
        <v>406080981</v>
      </c>
      <c r="G13" s="25">
        <v>406080981</v>
      </c>
      <c r="H13" s="26">
        <v>960619621</v>
      </c>
      <c r="I13" s="24">
        <v>401249322</v>
      </c>
      <c r="J13" s="6">
        <v>412648272</v>
      </c>
      <c r="K13" s="25">
        <v>530037914</v>
      </c>
    </row>
    <row r="14" spans="1:11" ht="12.75">
      <c r="A14" s="22" t="s">
        <v>25</v>
      </c>
      <c r="B14" s="6">
        <v>141059322</v>
      </c>
      <c r="C14" s="6">
        <v>189333167</v>
      </c>
      <c r="D14" s="23">
        <v>441721273</v>
      </c>
      <c r="E14" s="24">
        <v>144362171</v>
      </c>
      <c r="F14" s="6">
        <v>144333743</v>
      </c>
      <c r="G14" s="25">
        <v>144333743</v>
      </c>
      <c r="H14" s="26">
        <v>203002085</v>
      </c>
      <c r="I14" s="24">
        <v>245946199</v>
      </c>
      <c r="J14" s="6">
        <v>224354384</v>
      </c>
      <c r="K14" s="25">
        <v>202481311</v>
      </c>
    </row>
    <row r="15" spans="1:11" ht="12.75">
      <c r="A15" s="22" t="s">
        <v>26</v>
      </c>
      <c r="B15" s="6">
        <v>2309472202</v>
      </c>
      <c r="C15" s="6">
        <v>1975315841</v>
      </c>
      <c r="D15" s="23">
        <v>2062609054</v>
      </c>
      <c r="E15" s="24">
        <v>2093290696</v>
      </c>
      <c r="F15" s="6">
        <v>2182633025</v>
      </c>
      <c r="G15" s="25">
        <v>2182633025</v>
      </c>
      <c r="H15" s="26">
        <v>2504669563</v>
      </c>
      <c r="I15" s="24">
        <v>2398930105</v>
      </c>
      <c r="J15" s="6">
        <v>2570144230</v>
      </c>
      <c r="K15" s="25">
        <v>2689084304</v>
      </c>
    </row>
    <row r="16" spans="1:11" ht="12.75">
      <c r="A16" s="22" t="s">
        <v>21</v>
      </c>
      <c r="B16" s="6">
        <v>5196378</v>
      </c>
      <c r="C16" s="6">
        <v>2948459</v>
      </c>
      <c r="D16" s="23">
        <v>20061984</v>
      </c>
      <c r="E16" s="24">
        <v>10272733</v>
      </c>
      <c r="F16" s="6">
        <v>7774329</v>
      </c>
      <c r="G16" s="25">
        <v>7774329</v>
      </c>
      <c r="H16" s="26">
        <v>7799481</v>
      </c>
      <c r="I16" s="24">
        <v>7937980</v>
      </c>
      <c r="J16" s="6">
        <v>8520876</v>
      </c>
      <c r="K16" s="25">
        <v>9014454</v>
      </c>
    </row>
    <row r="17" spans="1:11" ht="12.75">
      <c r="A17" s="22" t="s">
        <v>27</v>
      </c>
      <c r="B17" s="6">
        <v>1485924060</v>
      </c>
      <c r="C17" s="6">
        <v>1909790639</v>
      </c>
      <c r="D17" s="23">
        <v>1875931168</v>
      </c>
      <c r="E17" s="24">
        <v>1639281339</v>
      </c>
      <c r="F17" s="6">
        <v>1667717193</v>
      </c>
      <c r="G17" s="25">
        <v>1667717193</v>
      </c>
      <c r="H17" s="26">
        <v>2020767790</v>
      </c>
      <c r="I17" s="24">
        <v>1630945984</v>
      </c>
      <c r="J17" s="6">
        <v>1771588031</v>
      </c>
      <c r="K17" s="25">
        <v>1952149084</v>
      </c>
    </row>
    <row r="18" spans="1:11" ht="12.75">
      <c r="A18" s="33" t="s">
        <v>28</v>
      </c>
      <c r="B18" s="34">
        <f>SUM(B11:B17)</f>
        <v>6132131427</v>
      </c>
      <c r="C18" s="35">
        <f aca="true" t="shared" si="1" ref="C18:K18">SUM(C11:C17)</f>
        <v>6657082980</v>
      </c>
      <c r="D18" s="36">
        <f t="shared" si="1"/>
        <v>7218280598</v>
      </c>
      <c r="E18" s="34">
        <f t="shared" si="1"/>
        <v>6303843557</v>
      </c>
      <c r="F18" s="35">
        <f t="shared" si="1"/>
        <v>6465012591</v>
      </c>
      <c r="G18" s="37">
        <f t="shared" si="1"/>
        <v>6465012591</v>
      </c>
      <c r="H18" s="38">
        <f t="shared" si="1"/>
        <v>7796433094</v>
      </c>
      <c r="I18" s="34">
        <f t="shared" si="1"/>
        <v>6819794764</v>
      </c>
      <c r="J18" s="35">
        <f t="shared" si="1"/>
        <v>7241447529</v>
      </c>
      <c r="K18" s="37">
        <f t="shared" si="1"/>
        <v>7763903035</v>
      </c>
    </row>
    <row r="19" spans="1:11" ht="12.75">
      <c r="A19" s="33" t="s">
        <v>29</v>
      </c>
      <c r="B19" s="39">
        <f>+B10-B18</f>
        <v>-1125359922</v>
      </c>
      <c r="C19" s="40">
        <f aca="true" t="shared" si="2" ref="C19:K19">+C10-C18</f>
        <v>309426870</v>
      </c>
      <c r="D19" s="41">
        <f t="shared" si="2"/>
        <v>-589324923</v>
      </c>
      <c r="E19" s="39">
        <f t="shared" si="2"/>
        <v>579985</v>
      </c>
      <c r="F19" s="40">
        <f t="shared" si="2"/>
        <v>225049083</v>
      </c>
      <c r="G19" s="42">
        <f t="shared" si="2"/>
        <v>225049083</v>
      </c>
      <c r="H19" s="43">
        <f t="shared" si="2"/>
        <v>-1055132293</v>
      </c>
      <c r="I19" s="39">
        <f t="shared" si="2"/>
        <v>129842764</v>
      </c>
      <c r="J19" s="40">
        <f t="shared" si="2"/>
        <v>186191238</v>
      </c>
      <c r="K19" s="42">
        <f t="shared" si="2"/>
        <v>197605963</v>
      </c>
    </row>
    <row r="20" spans="1:11" ht="20.25">
      <c r="A20" s="44" t="s">
        <v>30</v>
      </c>
      <c r="B20" s="45">
        <v>841545286</v>
      </c>
      <c r="C20" s="46">
        <v>827068774</v>
      </c>
      <c r="D20" s="47">
        <v>845465187</v>
      </c>
      <c r="E20" s="45">
        <v>1026704000</v>
      </c>
      <c r="F20" s="46">
        <v>976890000</v>
      </c>
      <c r="G20" s="48">
        <v>976890000</v>
      </c>
      <c r="H20" s="49">
        <v>774277846</v>
      </c>
      <c r="I20" s="45">
        <v>1077940000</v>
      </c>
      <c r="J20" s="46">
        <v>1088869000</v>
      </c>
      <c r="K20" s="48">
        <v>1160540000</v>
      </c>
    </row>
    <row r="21" spans="1:11" ht="12.75">
      <c r="A21" s="22" t="s">
        <v>100</v>
      </c>
      <c r="B21" s="50">
        <v>0</v>
      </c>
      <c r="C21" s="51">
        <v>19216633</v>
      </c>
      <c r="D21" s="52">
        <v>18480025</v>
      </c>
      <c r="E21" s="50">
        <v>6762339</v>
      </c>
      <c r="F21" s="51">
        <v>10762339</v>
      </c>
      <c r="G21" s="53">
        <v>10762339</v>
      </c>
      <c r="H21" s="54">
        <v>13876485</v>
      </c>
      <c r="I21" s="50">
        <v>11408079</v>
      </c>
      <c r="J21" s="51">
        <v>12092564</v>
      </c>
      <c r="K21" s="53">
        <v>12818118</v>
      </c>
    </row>
    <row r="22" spans="1:11" ht="12.75">
      <c r="A22" s="55" t="s">
        <v>101</v>
      </c>
      <c r="B22" s="56">
        <f>SUM(B19:B21)</f>
        <v>-283814636</v>
      </c>
      <c r="C22" s="57">
        <f aca="true" t="shared" si="3" ref="C22:K22">SUM(C19:C21)</f>
        <v>1155712277</v>
      </c>
      <c r="D22" s="58">
        <f t="shared" si="3"/>
        <v>274620289</v>
      </c>
      <c r="E22" s="56">
        <f t="shared" si="3"/>
        <v>1034046324</v>
      </c>
      <c r="F22" s="57">
        <f t="shared" si="3"/>
        <v>1212701422</v>
      </c>
      <c r="G22" s="59">
        <f t="shared" si="3"/>
        <v>1212701422</v>
      </c>
      <c r="H22" s="60">
        <f t="shared" si="3"/>
        <v>-266977962</v>
      </c>
      <c r="I22" s="56">
        <f t="shared" si="3"/>
        <v>1219190843</v>
      </c>
      <c r="J22" s="57">
        <f t="shared" si="3"/>
        <v>1287152802</v>
      </c>
      <c r="K22" s="59">
        <f t="shared" si="3"/>
        <v>1370964081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-283814636</v>
      </c>
      <c r="C24" s="40">
        <f aca="true" t="shared" si="4" ref="C24:K24">SUM(C22:C23)</f>
        <v>1155712277</v>
      </c>
      <c r="D24" s="41">
        <f t="shared" si="4"/>
        <v>274620289</v>
      </c>
      <c r="E24" s="39">
        <f t="shared" si="4"/>
        <v>1034046324</v>
      </c>
      <c r="F24" s="40">
        <f t="shared" si="4"/>
        <v>1212701422</v>
      </c>
      <c r="G24" s="42">
        <f t="shared" si="4"/>
        <v>1212701422</v>
      </c>
      <c r="H24" s="43">
        <f t="shared" si="4"/>
        <v>-266977962</v>
      </c>
      <c r="I24" s="39">
        <f t="shared" si="4"/>
        <v>1219190843</v>
      </c>
      <c r="J24" s="40">
        <f t="shared" si="4"/>
        <v>1287152802</v>
      </c>
      <c r="K24" s="42">
        <f t="shared" si="4"/>
        <v>1370964081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1646881251</v>
      </c>
      <c r="C27" s="7">
        <v>1214449913</v>
      </c>
      <c r="D27" s="69">
        <v>774509808</v>
      </c>
      <c r="E27" s="70">
        <v>1130453441</v>
      </c>
      <c r="F27" s="7">
        <v>1349124242</v>
      </c>
      <c r="G27" s="71">
        <v>1349124242</v>
      </c>
      <c r="H27" s="72">
        <v>873816548</v>
      </c>
      <c r="I27" s="70">
        <v>1266260876</v>
      </c>
      <c r="J27" s="7">
        <v>1255132370</v>
      </c>
      <c r="K27" s="71">
        <v>1301139545</v>
      </c>
    </row>
    <row r="28" spans="1:11" ht="12.75">
      <c r="A28" s="73" t="s">
        <v>34</v>
      </c>
      <c r="B28" s="6">
        <v>1000485295</v>
      </c>
      <c r="C28" s="6">
        <v>925467117</v>
      </c>
      <c r="D28" s="23">
        <v>616688846</v>
      </c>
      <c r="E28" s="24">
        <v>978494000</v>
      </c>
      <c r="F28" s="6">
        <v>886638378</v>
      </c>
      <c r="G28" s="25">
        <v>886638378</v>
      </c>
      <c r="H28" s="26">
        <v>609322198</v>
      </c>
      <c r="I28" s="24">
        <v>987397874</v>
      </c>
      <c r="J28" s="6">
        <v>934175008</v>
      </c>
      <c r="K28" s="25">
        <v>1016624146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38810893</v>
      </c>
      <c r="E30" s="24">
        <v>33188260</v>
      </c>
      <c r="F30" s="6">
        <v>33188260</v>
      </c>
      <c r="G30" s="25">
        <v>33188260</v>
      </c>
      <c r="H30" s="26">
        <v>22001165</v>
      </c>
      <c r="I30" s="24">
        <v>77707953</v>
      </c>
      <c r="J30" s="6">
        <v>85179220</v>
      </c>
      <c r="K30" s="25">
        <v>56448097</v>
      </c>
    </row>
    <row r="31" spans="1:11" ht="12.75">
      <c r="A31" s="22" t="s">
        <v>36</v>
      </c>
      <c r="B31" s="6">
        <v>646395956</v>
      </c>
      <c r="C31" s="6">
        <v>288982795</v>
      </c>
      <c r="D31" s="23">
        <v>0</v>
      </c>
      <c r="E31" s="24">
        <v>0</v>
      </c>
      <c r="F31" s="6">
        <v>226216685</v>
      </c>
      <c r="G31" s="25">
        <v>226216685</v>
      </c>
      <c r="H31" s="26">
        <v>164359768</v>
      </c>
      <c r="I31" s="24">
        <v>201155049</v>
      </c>
      <c r="J31" s="6">
        <v>235778142</v>
      </c>
      <c r="K31" s="25">
        <v>228067302</v>
      </c>
    </row>
    <row r="32" spans="1:11" ht="12.75">
      <c r="A32" s="33" t="s">
        <v>37</v>
      </c>
      <c r="B32" s="7">
        <f>SUM(B28:B31)</f>
        <v>1646881251</v>
      </c>
      <c r="C32" s="7">
        <f aca="true" t="shared" si="5" ref="C32:K32">SUM(C28:C31)</f>
        <v>1214449912</v>
      </c>
      <c r="D32" s="69">
        <f t="shared" si="5"/>
        <v>655499739</v>
      </c>
      <c r="E32" s="70">
        <f t="shared" si="5"/>
        <v>1011682260</v>
      </c>
      <c r="F32" s="7">
        <f t="shared" si="5"/>
        <v>1146043323</v>
      </c>
      <c r="G32" s="71">
        <f t="shared" si="5"/>
        <v>1146043323</v>
      </c>
      <c r="H32" s="72">
        <f t="shared" si="5"/>
        <v>795683131</v>
      </c>
      <c r="I32" s="70">
        <f t="shared" si="5"/>
        <v>1266260876</v>
      </c>
      <c r="J32" s="7">
        <f t="shared" si="5"/>
        <v>1255132370</v>
      </c>
      <c r="K32" s="71">
        <f t="shared" si="5"/>
        <v>1301139545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2202788558</v>
      </c>
      <c r="C35" s="6">
        <v>2490679395</v>
      </c>
      <c r="D35" s="23">
        <v>966671548</v>
      </c>
      <c r="E35" s="24">
        <v>4368343537</v>
      </c>
      <c r="F35" s="6">
        <v>4631821180</v>
      </c>
      <c r="G35" s="25">
        <v>4631821180</v>
      </c>
      <c r="H35" s="26">
        <v>368496588</v>
      </c>
      <c r="I35" s="24">
        <v>3565790621</v>
      </c>
      <c r="J35" s="6">
        <v>4631230453</v>
      </c>
      <c r="K35" s="25">
        <v>5014125928</v>
      </c>
    </row>
    <row r="36" spans="1:11" ht="12.75">
      <c r="A36" s="22" t="s">
        <v>40</v>
      </c>
      <c r="B36" s="6">
        <v>16771588320</v>
      </c>
      <c r="C36" s="6">
        <v>18515468331</v>
      </c>
      <c r="D36" s="23">
        <v>133035664</v>
      </c>
      <c r="E36" s="24">
        <v>19117464135</v>
      </c>
      <c r="F36" s="6">
        <v>17856987265</v>
      </c>
      <c r="G36" s="25">
        <v>17856987265</v>
      </c>
      <c r="H36" s="26">
        <v>-291725481</v>
      </c>
      <c r="I36" s="24">
        <v>19601305263</v>
      </c>
      <c r="J36" s="6">
        <v>23059151083</v>
      </c>
      <c r="K36" s="25">
        <v>24616223916</v>
      </c>
    </row>
    <row r="37" spans="1:11" ht="12.75">
      <c r="A37" s="22" t="s">
        <v>41</v>
      </c>
      <c r="B37" s="6">
        <v>2376374870</v>
      </c>
      <c r="C37" s="6">
        <v>2444158189</v>
      </c>
      <c r="D37" s="23">
        <v>-1187783186</v>
      </c>
      <c r="E37" s="24">
        <v>5164883224</v>
      </c>
      <c r="F37" s="6">
        <v>2619465927</v>
      </c>
      <c r="G37" s="25">
        <v>2619465927</v>
      </c>
      <c r="H37" s="26">
        <v>682239022</v>
      </c>
      <c r="I37" s="24">
        <v>928462784</v>
      </c>
      <c r="J37" s="6">
        <v>4412456089</v>
      </c>
      <c r="K37" s="25">
        <v>4536042794</v>
      </c>
    </row>
    <row r="38" spans="1:11" ht="12.75">
      <c r="A38" s="22" t="s">
        <v>42</v>
      </c>
      <c r="B38" s="6">
        <v>2464681851</v>
      </c>
      <c r="C38" s="6">
        <v>3079482225</v>
      </c>
      <c r="D38" s="23">
        <v>161955795</v>
      </c>
      <c r="E38" s="24">
        <v>2319923478</v>
      </c>
      <c r="F38" s="6">
        <v>2773713266</v>
      </c>
      <c r="G38" s="25">
        <v>2773713266</v>
      </c>
      <c r="H38" s="26">
        <v>-221436024</v>
      </c>
      <c r="I38" s="24">
        <v>3410848488</v>
      </c>
      <c r="J38" s="6">
        <v>3290325512</v>
      </c>
      <c r="K38" s="25">
        <v>3905530764</v>
      </c>
    </row>
    <row r="39" spans="1:11" ht="12.75">
      <c r="A39" s="22" t="s">
        <v>43</v>
      </c>
      <c r="B39" s="6">
        <v>14133320157</v>
      </c>
      <c r="C39" s="6">
        <v>15482507312</v>
      </c>
      <c r="D39" s="23">
        <v>1849264431</v>
      </c>
      <c r="E39" s="24">
        <v>14966954646</v>
      </c>
      <c r="F39" s="6">
        <v>15882927830</v>
      </c>
      <c r="G39" s="25">
        <v>15882927830</v>
      </c>
      <c r="H39" s="26">
        <v>397246110</v>
      </c>
      <c r="I39" s="24">
        <v>18827784612</v>
      </c>
      <c r="J39" s="6">
        <v>19987599935</v>
      </c>
      <c r="K39" s="25">
        <v>21188776286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1027410391</v>
      </c>
      <c r="C42" s="6">
        <v>703074958</v>
      </c>
      <c r="D42" s="23">
        <v>-5749827127</v>
      </c>
      <c r="E42" s="24">
        <v>-5543798142</v>
      </c>
      <c r="F42" s="6">
        <v>-5704967176</v>
      </c>
      <c r="G42" s="25">
        <v>-5704967176</v>
      </c>
      <c r="H42" s="26">
        <v>-5836146692</v>
      </c>
      <c r="I42" s="24">
        <v>-6028068743</v>
      </c>
      <c r="J42" s="6">
        <v>-6407534744</v>
      </c>
      <c r="K42" s="25">
        <v>-6734383758</v>
      </c>
    </row>
    <row r="43" spans="1:11" ht="12.75">
      <c r="A43" s="22" t="s">
        <v>46</v>
      </c>
      <c r="B43" s="6">
        <v>-1181757587</v>
      </c>
      <c r="C43" s="6">
        <v>-1190803787</v>
      </c>
      <c r="D43" s="23">
        <v>26039</v>
      </c>
      <c r="E43" s="24">
        <v>-26039</v>
      </c>
      <c r="F43" s="6">
        <v>0</v>
      </c>
      <c r="G43" s="25">
        <v>0</v>
      </c>
      <c r="H43" s="26">
        <v>14472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167115436</v>
      </c>
      <c r="C44" s="6">
        <v>379576772</v>
      </c>
      <c r="D44" s="23">
        <v>-9861956</v>
      </c>
      <c r="E44" s="24">
        <v>-13281230</v>
      </c>
      <c r="F44" s="6">
        <v>-101815563</v>
      </c>
      <c r="G44" s="25">
        <v>-101815563</v>
      </c>
      <c r="H44" s="26">
        <v>-146672658</v>
      </c>
      <c r="I44" s="24">
        <v>-122753322</v>
      </c>
      <c r="J44" s="6">
        <v>-161993357</v>
      </c>
      <c r="K44" s="25">
        <v>-161973365</v>
      </c>
    </row>
    <row r="45" spans="1:11" ht="12.75">
      <c r="A45" s="33" t="s">
        <v>48</v>
      </c>
      <c r="B45" s="7">
        <v>325679372</v>
      </c>
      <c r="C45" s="7">
        <v>217527320</v>
      </c>
      <c r="D45" s="69">
        <v>-5760283841</v>
      </c>
      <c r="E45" s="70">
        <v>-5323869215</v>
      </c>
      <c r="F45" s="7">
        <v>-5573546543</v>
      </c>
      <c r="G45" s="71">
        <v>-5573546543</v>
      </c>
      <c r="H45" s="72">
        <v>-5982804878</v>
      </c>
      <c r="I45" s="70">
        <v>-5884942864</v>
      </c>
      <c r="J45" s="7">
        <v>-6230066506</v>
      </c>
      <c r="K45" s="71">
        <v>-6533688136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433497920</v>
      </c>
      <c r="C48" s="6">
        <v>380248941</v>
      </c>
      <c r="D48" s="23">
        <v>-105323789</v>
      </c>
      <c r="E48" s="24">
        <v>436067804</v>
      </c>
      <c r="F48" s="6">
        <v>219255134</v>
      </c>
      <c r="G48" s="25">
        <v>219255134</v>
      </c>
      <c r="H48" s="26">
        <v>-179799461</v>
      </c>
      <c r="I48" s="24">
        <v>231094911</v>
      </c>
      <c r="J48" s="6">
        <v>531115308</v>
      </c>
      <c r="K48" s="25">
        <v>968008759</v>
      </c>
    </row>
    <row r="49" spans="1:11" ht="12.75">
      <c r="A49" s="22" t="s">
        <v>51</v>
      </c>
      <c r="B49" s="6">
        <f>+B75</f>
        <v>594871787.9888847</v>
      </c>
      <c r="C49" s="6">
        <f aca="true" t="shared" si="6" ref="C49:K49">+C75</f>
        <v>833706838.5045738</v>
      </c>
      <c r="D49" s="23">
        <f t="shared" si="6"/>
        <v>-152716967</v>
      </c>
      <c r="E49" s="24">
        <f t="shared" si="6"/>
        <v>4061417309</v>
      </c>
      <c r="F49" s="6">
        <f t="shared" si="6"/>
        <v>2408499998</v>
      </c>
      <c r="G49" s="25">
        <f t="shared" si="6"/>
        <v>2408499998</v>
      </c>
      <c r="H49" s="26">
        <f t="shared" si="6"/>
        <v>1063340734</v>
      </c>
      <c r="I49" s="24">
        <f t="shared" si="6"/>
        <v>621536362</v>
      </c>
      <c r="J49" s="6">
        <f t="shared" si="6"/>
        <v>4107257345</v>
      </c>
      <c r="K49" s="25">
        <f t="shared" si="6"/>
        <v>4232553863</v>
      </c>
    </row>
    <row r="50" spans="1:11" ht="12.75">
      <c r="A50" s="33" t="s">
        <v>52</v>
      </c>
      <c r="B50" s="7">
        <f>+B48-B49</f>
        <v>-161373867.9888847</v>
      </c>
      <c r="C50" s="7">
        <f aca="true" t="shared" si="7" ref="C50:K50">+C48-C49</f>
        <v>-453457897.5045738</v>
      </c>
      <c r="D50" s="69">
        <f t="shared" si="7"/>
        <v>47393178</v>
      </c>
      <c r="E50" s="70">
        <f t="shared" si="7"/>
        <v>-3625349505</v>
      </c>
      <c r="F50" s="7">
        <f t="shared" si="7"/>
        <v>-2189244864</v>
      </c>
      <c r="G50" s="71">
        <f t="shared" si="7"/>
        <v>-2189244864</v>
      </c>
      <c r="H50" s="72">
        <f t="shared" si="7"/>
        <v>-1243140195</v>
      </c>
      <c r="I50" s="70">
        <f t="shared" si="7"/>
        <v>-390441451</v>
      </c>
      <c r="J50" s="7">
        <f t="shared" si="7"/>
        <v>-3576142037</v>
      </c>
      <c r="K50" s="71">
        <f t="shared" si="7"/>
        <v>-3264545104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16624964010</v>
      </c>
      <c r="C53" s="6">
        <v>18232482443</v>
      </c>
      <c r="D53" s="23">
        <v>728488031</v>
      </c>
      <c r="E53" s="24">
        <v>17739450388</v>
      </c>
      <c r="F53" s="6">
        <v>17607445130</v>
      </c>
      <c r="G53" s="25">
        <v>17607445130</v>
      </c>
      <c r="H53" s="26">
        <v>99246697</v>
      </c>
      <c r="I53" s="24">
        <v>17623381321</v>
      </c>
      <c r="J53" s="6">
        <v>21058508841</v>
      </c>
      <c r="K53" s="25">
        <v>22590927479</v>
      </c>
    </row>
    <row r="54" spans="1:11" ht="12.75">
      <c r="A54" s="22" t="s">
        <v>55</v>
      </c>
      <c r="B54" s="6">
        <v>710943059</v>
      </c>
      <c r="C54" s="6">
        <v>917987646</v>
      </c>
      <c r="D54" s="23">
        <v>0</v>
      </c>
      <c r="E54" s="24">
        <v>406080981</v>
      </c>
      <c r="F54" s="6">
        <v>406080981</v>
      </c>
      <c r="G54" s="25">
        <v>406080981</v>
      </c>
      <c r="H54" s="26">
        <v>959686029</v>
      </c>
      <c r="I54" s="24">
        <v>401249322</v>
      </c>
      <c r="J54" s="6">
        <v>412648272</v>
      </c>
      <c r="K54" s="25">
        <v>530037914</v>
      </c>
    </row>
    <row r="55" spans="1:11" ht="12.75">
      <c r="A55" s="22" t="s">
        <v>56</v>
      </c>
      <c r="B55" s="6">
        <v>0</v>
      </c>
      <c r="C55" s="6">
        <v>0</v>
      </c>
      <c r="D55" s="23">
        <v>372134282</v>
      </c>
      <c r="E55" s="24">
        <v>574477399</v>
      </c>
      <c r="F55" s="6">
        <v>723160810</v>
      </c>
      <c r="G55" s="25">
        <v>723160810</v>
      </c>
      <c r="H55" s="26">
        <v>459208897</v>
      </c>
      <c r="I55" s="24">
        <v>213187252</v>
      </c>
      <c r="J55" s="6">
        <v>285816621</v>
      </c>
      <c r="K55" s="25">
        <v>321618155</v>
      </c>
    </row>
    <row r="56" spans="1:11" ht="12.75">
      <c r="A56" s="22" t="s">
        <v>57</v>
      </c>
      <c r="B56" s="6">
        <v>550539165</v>
      </c>
      <c r="C56" s="6">
        <v>0</v>
      </c>
      <c r="D56" s="23">
        <v>686704737</v>
      </c>
      <c r="E56" s="24">
        <v>725528570</v>
      </c>
      <c r="F56" s="6">
        <v>684444025</v>
      </c>
      <c r="G56" s="25">
        <v>684444025</v>
      </c>
      <c r="H56" s="26">
        <v>532796690</v>
      </c>
      <c r="I56" s="24">
        <v>698777763</v>
      </c>
      <c r="J56" s="6">
        <v>735067653</v>
      </c>
      <c r="K56" s="25">
        <v>778070884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190996815</v>
      </c>
      <c r="E59" s="24">
        <v>192781385</v>
      </c>
      <c r="F59" s="6">
        <v>192781385</v>
      </c>
      <c r="G59" s="25">
        <v>192781385</v>
      </c>
      <c r="H59" s="26">
        <v>192781385</v>
      </c>
      <c r="I59" s="24">
        <v>536707279</v>
      </c>
      <c r="J59" s="6">
        <v>583922153</v>
      </c>
      <c r="K59" s="25">
        <v>680630578</v>
      </c>
    </row>
    <row r="60" spans="1:11" ht="12.75">
      <c r="A60" s="90" t="s">
        <v>60</v>
      </c>
      <c r="B60" s="6">
        <v>0</v>
      </c>
      <c r="C60" s="6">
        <v>0</v>
      </c>
      <c r="D60" s="23">
        <v>171237176</v>
      </c>
      <c r="E60" s="24">
        <v>280402259</v>
      </c>
      <c r="F60" s="6">
        <v>287680259</v>
      </c>
      <c r="G60" s="25">
        <v>287680259</v>
      </c>
      <c r="H60" s="26">
        <v>287680259</v>
      </c>
      <c r="I60" s="24">
        <v>296828694</v>
      </c>
      <c r="J60" s="6">
        <v>321887735</v>
      </c>
      <c r="K60" s="25">
        <v>396177642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56559</v>
      </c>
      <c r="C63" s="98">
        <v>7160</v>
      </c>
      <c r="D63" s="99">
        <v>0</v>
      </c>
      <c r="E63" s="97">
        <v>7160</v>
      </c>
      <c r="F63" s="98">
        <v>7160</v>
      </c>
      <c r="G63" s="99">
        <v>7160</v>
      </c>
      <c r="H63" s="100">
        <v>7160</v>
      </c>
      <c r="I63" s="97">
        <v>7160</v>
      </c>
      <c r="J63" s="98">
        <v>7160</v>
      </c>
      <c r="K63" s="99">
        <v>7160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151190</v>
      </c>
      <c r="F64" s="98">
        <v>151190</v>
      </c>
      <c r="G64" s="99">
        <v>151190</v>
      </c>
      <c r="H64" s="100">
        <v>151190</v>
      </c>
      <c r="I64" s="97">
        <v>151190</v>
      </c>
      <c r="J64" s="98">
        <v>151190</v>
      </c>
      <c r="K64" s="99">
        <v>151190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0.8479365942589195</v>
      </c>
      <c r="C70" s="5">
        <f aca="true" t="shared" si="8" ref="C70:K70">IF(ISERROR(C71/C72),0,(C71/C72))</f>
        <v>0.6053366710793604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104</v>
      </c>
      <c r="B71" s="2">
        <f>+B83</f>
        <v>3321840411</v>
      </c>
      <c r="C71" s="2">
        <f aca="true" t="shared" si="9" ref="C71:K71">+C83</f>
        <v>3390683512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105</v>
      </c>
      <c r="B72" s="2">
        <f>+B77</f>
        <v>3917557555</v>
      </c>
      <c r="C72" s="2">
        <f aca="true" t="shared" si="10" ref="C72:K72">+C77</f>
        <v>5601318529</v>
      </c>
      <c r="D72" s="2">
        <f t="shared" si="10"/>
        <v>5336065969</v>
      </c>
      <c r="E72" s="2">
        <f t="shared" si="10"/>
        <v>5366642571</v>
      </c>
      <c r="F72" s="2">
        <f t="shared" si="10"/>
        <v>5513246703</v>
      </c>
      <c r="G72" s="2">
        <f t="shared" si="10"/>
        <v>5513246703</v>
      </c>
      <c r="H72" s="2">
        <f t="shared" si="10"/>
        <v>5621395080</v>
      </c>
      <c r="I72" s="2">
        <f t="shared" si="10"/>
        <v>5900740438</v>
      </c>
      <c r="J72" s="2">
        <f t="shared" si="10"/>
        <v>6299502896</v>
      </c>
      <c r="K72" s="2">
        <f t="shared" si="10"/>
        <v>6743739918</v>
      </c>
    </row>
    <row r="73" spans="1:11" ht="12.75" hidden="1">
      <c r="A73" s="2" t="s">
        <v>106</v>
      </c>
      <c r="B73" s="2">
        <f>+B74</f>
        <v>-641222033.8333333</v>
      </c>
      <c r="C73" s="2">
        <f aca="true" t="shared" si="11" ref="C73:K73">+(C78+C80+C81+C82)-(B78+B80+B81+B82)</f>
        <v>266571916</v>
      </c>
      <c r="D73" s="2">
        <f t="shared" si="11"/>
        <v>-735990758</v>
      </c>
      <c r="E73" s="2">
        <f t="shared" si="11"/>
        <v>3708210267</v>
      </c>
      <c r="F73" s="2">
        <f>+(F78+F80+F81+F82)-(D78+D80+D81+D82)</f>
        <v>2812431882</v>
      </c>
      <c r="G73" s="2">
        <f>+(G78+G80+G81+G82)-(D78+D80+D81+D82)</f>
        <v>2812431882</v>
      </c>
      <c r="H73" s="2">
        <f>+(H78+H80+H81+H82)-(D78+D80+D81+D82)</f>
        <v>-544350376</v>
      </c>
      <c r="I73" s="2">
        <f>+(I78+I80+I81+I82)-(E78+E80+E81+E82)</f>
        <v>-287170371</v>
      </c>
      <c r="J73" s="2">
        <f t="shared" si="11"/>
        <v>738116528</v>
      </c>
      <c r="K73" s="2">
        <f t="shared" si="11"/>
        <v>-82275393</v>
      </c>
    </row>
    <row r="74" spans="1:11" ht="12.75" hidden="1">
      <c r="A74" s="2" t="s">
        <v>107</v>
      </c>
      <c r="B74" s="2">
        <f>+TREND(C74:E74)</f>
        <v>-641222033.8333333</v>
      </c>
      <c r="C74" s="2">
        <f>+C73</f>
        <v>266571916</v>
      </c>
      <c r="D74" s="2">
        <f aca="true" t="shared" si="12" ref="D74:K74">+D73</f>
        <v>-735990758</v>
      </c>
      <c r="E74" s="2">
        <f t="shared" si="12"/>
        <v>3708210267</v>
      </c>
      <c r="F74" s="2">
        <f t="shared" si="12"/>
        <v>2812431882</v>
      </c>
      <c r="G74" s="2">
        <f t="shared" si="12"/>
        <v>2812431882</v>
      </c>
      <c r="H74" s="2">
        <f t="shared" si="12"/>
        <v>-544350376</v>
      </c>
      <c r="I74" s="2">
        <f t="shared" si="12"/>
        <v>-287170371</v>
      </c>
      <c r="J74" s="2">
        <f t="shared" si="12"/>
        <v>738116528</v>
      </c>
      <c r="K74" s="2">
        <f t="shared" si="12"/>
        <v>-82275393</v>
      </c>
    </row>
    <row r="75" spans="1:11" ht="12.75" hidden="1">
      <c r="A75" s="2" t="s">
        <v>108</v>
      </c>
      <c r="B75" s="2">
        <f>+B84-(((B80+B81+B78)*B70)-B79)</f>
        <v>594871787.9888847</v>
      </c>
      <c r="C75" s="2">
        <f aca="true" t="shared" si="13" ref="C75:K75">+C84-(((C80+C81+C78)*C70)-C79)</f>
        <v>833706838.5045738</v>
      </c>
      <c r="D75" s="2">
        <f t="shared" si="13"/>
        <v>-152716967</v>
      </c>
      <c r="E75" s="2">
        <f t="shared" si="13"/>
        <v>4061417309</v>
      </c>
      <c r="F75" s="2">
        <f t="shared" si="13"/>
        <v>2408499998</v>
      </c>
      <c r="G75" s="2">
        <f t="shared" si="13"/>
        <v>2408499998</v>
      </c>
      <c r="H75" s="2">
        <f t="shared" si="13"/>
        <v>1063340734</v>
      </c>
      <c r="I75" s="2">
        <f t="shared" si="13"/>
        <v>621536362</v>
      </c>
      <c r="J75" s="2">
        <f t="shared" si="13"/>
        <v>4107257345</v>
      </c>
      <c r="K75" s="2">
        <f t="shared" si="13"/>
        <v>4232553863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3917557555</v>
      </c>
      <c r="C77" s="3">
        <v>5601318529</v>
      </c>
      <c r="D77" s="3">
        <v>5336065969</v>
      </c>
      <c r="E77" s="3">
        <v>5366642571</v>
      </c>
      <c r="F77" s="3">
        <v>5513246703</v>
      </c>
      <c r="G77" s="3">
        <v>5513246703</v>
      </c>
      <c r="H77" s="3">
        <v>5621395080</v>
      </c>
      <c r="I77" s="3">
        <v>5900740438</v>
      </c>
      <c r="J77" s="3">
        <v>6299502896</v>
      </c>
      <c r="K77" s="3">
        <v>6743739918</v>
      </c>
    </row>
    <row r="78" spans="1:11" ht="13.5" hidden="1">
      <c r="A78" s="1" t="s">
        <v>67</v>
      </c>
      <c r="B78" s="3">
        <v>2732863</v>
      </c>
      <c r="C78" s="3">
        <v>2227421</v>
      </c>
      <c r="D78" s="3">
        <v>-6728251</v>
      </c>
      <c r="E78" s="3">
        <v>1146368556</v>
      </c>
      <c r="F78" s="3">
        <v>1944948</v>
      </c>
      <c r="G78" s="3">
        <v>1944948</v>
      </c>
      <c r="H78" s="3">
        <v>-274555385</v>
      </c>
      <c r="I78" s="3">
        <v>1714785000</v>
      </c>
      <c r="J78" s="3">
        <v>1714785000</v>
      </c>
      <c r="K78" s="3">
        <v>1714785000</v>
      </c>
    </row>
    <row r="79" spans="1:11" ht="13.5" hidden="1">
      <c r="A79" s="1" t="s">
        <v>68</v>
      </c>
      <c r="B79" s="3">
        <v>1725020098</v>
      </c>
      <c r="C79" s="3">
        <v>1801890610</v>
      </c>
      <c r="D79" s="3">
        <v>-1242334278</v>
      </c>
      <c r="E79" s="3">
        <v>3550709817</v>
      </c>
      <c r="F79" s="3">
        <v>1897792506</v>
      </c>
      <c r="G79" s="3">
        <v>1897792506</v>
      </c>
      <c r="H79" s="3">
        <v>692860799</v>
      </c>
      <c r="I79" s="3">
        <v>251056185</v>
      </c>
      <c r="J79" s="3">
        <v>3736777607</v>
      </c>
      <c r="K79" s="3">
        <v>3862074280</v>
      </c>
    </row>
    <row r="80" spans="1:11" ht="13.5" hidden="1">
      <c r="A80" s="1" t="s">
        <v>69</v>
      </c>
      <c r="B80" s="3">
        <v>1177257968</v>
      </c>
      <c r="C80" s="3">
        <v>1467058346</v>
      </c>
      <c r="D80" s="3">
        <v>322096662</v>
      </c>
      <c r="E80" s="3">
        <v>2887398348</v>
      </c>
      <c r="F80" s="3">
        <v>3673903357</v>
      </c>
      <c r="G80" s="3">
        <v>3673903357</v>
      </c>
      <c r="H80" s="3">
        <v>382356803</v>
      </c>
      <c r="I80" s="3">
        <v>2569677849</v>
      </c>
      <c r="J80" s="3">
        <v>3307794377</v>
      </c>
      <c r="K80" s="3">
        <v>3225518945</v>
      </c>
    </row>
    <row r="81" spans="1:11" ht="13.5" hidden="1">
      <c r="A81" s="1" t="s">
        <v>70</v>
      </c>
      <c r="B81" s="3">
        <v>152830889</v>
      </c>
      <c r="C81" s="3">
        <v>130127944</v>
      </c>
      <c r="D81" s="3">
        <v>419639467</v>
      </c>
      <c r="E81" s="3">
        <v>0</v>
      </c>
      <c r="F81" s="3">
        <v>0</v>
      </c>
      <c r="G81" s="3">
        <v>0</v>
      </c>
      <c r="H81" s="3">
        <v>438981470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295545</v>
      </c>
      <c r="C82" s="3">
        <v>275470</v>
      </c>
      <c r="D82" s="3">
        <v>128690545</v>
      </c>
      <c r="E82" s="3">
        <v>538141786</v>
      </c>
      <c r="F82" s="3">
        <v>282000</v>
      </c>
      <c r="G82" s="3">
        <v>282000</v>
      </c>
      <c r="H82" s="3">
        <v>-227434841</v>
      </c>
      <c r="I82" s="3">
        <v>275470</v>
      </c>
      <c r="J82" s="3">
        <v>275470</v>
      </c>
      <c r="K82" s="3">
        <v>275509</v>
      </c>
    </row>
    <row r="83" spans="1:11" ht="13.5" hidden="1">
      <c r="A83" s="1" t="s">
        <v>72</v>
      </c>
      <c r="B83" s="3">
        <v>3321840411</v>
      </c>
      <c r="C83" s="3">
        <v>3390683512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1089617311</v>
      </c>
      <c r="E84" s="3">
        <v>510707492</v>
      </c>
      <c r="F84" s="3">
        <v>510707492</v>
      </c>
      <c r="G84" s="3">
        <v>510707492</v>
      </c>
      <c r="H84" s="3">
        <v>370479935</v>
      </c>
      <c r="I84" s="3">
        <v>370480177</v>
      </c>
      <c r="J84" s="3">
        <v>370479738</v>
      </c>
      <c r="K84" s="3">
        <v>370479583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48467154</v>
      </c>
      <c r="C5" s="6">
        <v>52375071</v>
      </c>
      <c r="D5" s="23">
        <v>58953720</v>
      </c>
      <c r="E5" s="24">
        <v>70608063</v>
      </c>
      <c r="F5" s="6">
        <v>64340287</v>
      </c>
      <c r="G5" s="25">
        <v>64340287</v>
      </c>
      <c r="H5" s="26">
        <v>64096408</v>
      </c>
      <c r="I5" s="24">
        <v>80504997</v>
      </c>
      <c r="J5" s="6">
        <v>84852266</v>
      </c>
      <c r="K5" s="25">
        <v>89434290</v>
      </c>
    </row>
    <row r="6" spans="1:11" ht="12.75">
      <c r="A6" s="22" t="s">
        <v>19</v>
      </c>
      <c r="B6" s="6">
        <v>357727218</v>
      </c>
      <c r="C6" s="6">
        <v>380575966</v>
      </c>
      <c r="D6" s="23">
        <v>394812390</v>
      </c>
      <c r="E6" s="24">
        <v>502415069</v>
      </c>
      <c r="F6" s="6">
        <v>505747168</v>
      </c>
      <c r="G6" s="25">
        <v>505747168</v>
      </c>
      <c r="H6" s="26">
        <v>418841624</v>
      </c>
      <c r="I6" s="24">
        <v>570067785</v>
      </c>
      <c r="J6" s="6">
        <v>580200804</v>
      </c>
      <c r="K6" s="25">
        <v>611531645</v>
      </c>
    </row>
    <row r="7" spans="1:11" ht="12.75">
      <c r="A7" s="22" t="s">
        <v>20</v>
      </c>
      <c r="B7" s="6">
        <v>2271188</v>
      </c>
      <c r="C7" s="6">
        <v>1362195</v>
      </c>
      <c r="D7" s="23">
        <v>12312</v>
      </c>
      <c r="E7" s="24">
        <v>0</v>
      </c>
      <c r="F7" s="6">
        <v>0</v>
      </c>
      <c r="G7" s="25">
        <v>0</v>
      </c>
      <c r="H7" s="26">
        <v>13991</v>
      </c>
      <c r="I7" s="24">
        <v>0</v>
      </c>
      <c r="J7" s="6">
        <v>0</v>
      </c>
      <c r="K7" s="25">
        <v>0</v>
      </c>
    </row>
    <row r="8" spans="1:11" ht="12.75">
      <c r="A8" s="22" t="s">
        <v>21</v>
      </c>
      <c r="B8" s="6">
        <v>164337780</v>
      </c>
      <c r="C8" s="6">
        <v>168672295</v>
      </c>
      <c r="D8" s="23">
        <v>173237000</v>
      </c>
      <c r="E8" s="24">
        <v>228303240</v>
      </c>
      <c r="F8" s="6">
        <v>229303240</v>
      </c>
      <c r="G8" s="25">
        <v>229303240</v>
      </c>
      <c r="H8" s="26">
        <v>231886099</v>
      </c>
      <c r="I8" s="24">
        <v>209803075</v>
      </c>
      <c r="J8" s="6">
        <v>221132441</v>
      </c>
      <c r="K8" s="25">
        <v>233073592</v>
      </c>
    </row>
    <row r="9" spans="1:11" ht="12.75">
      <c r="A9" s="22" t="s">
        <v>22</v>
      </c>
      <c r="B9" s="6">
        <v>34326654</v>
      </c>
      <c r="C9" s="6">
        <v>54153855</v>
      </c>
      <c r="D9" s="23">
        <v>58318672</v>
      </c>
      <c r="E9" s="24">
        <v>46385863</v>
      </c>
      <c r="F9" s="6">
        <v>48788907</v>
      </c>
      <c r="G9" s="25">
        <v>48788907</v>
      </c>
      <c r="H9" s="26">
        <v>50035253</v>
      </c>
      <c r="I9" s="24">
        <v>50962106</v>
      </c>
      <c r="J9" s="6">
        <v>52254311</v>
      </c>
      <c r="K9" s="25">
        <v>55076042</v>
      </c>
    </row>
    <row r="10" spans="1:11" ht="20.25">
      <c r="A10" s="27" t="s">
        <v>98</v>
      </c>
      <c r="B10" s="28">
        <f>SUM(B5:B9)</f>
        <v>607129994</v>
      </c>
      <c r="C10" s="29">
        <f aca="true" t="shared" si="0" ref="C10:K10">SUM(C5:C9)</f>
        <v>657139382</v>
      </c>
      <c r="D10" s="30">
        <f t="shared" si="0"/>
        <v>685334094</v>
      </c>
      <c r="E10" s="28">
        <f t="shared" si="0"/>
        <v>847712235</v>
      </c>
      <c r="F10" s="29">
        <f t="shared" si="0"/>
        <v>848179602</v>
      </c>
      <c r="G10" s="31">
        <f t="shared" si="0"/>
        <v>848179602</v>
      </c>
      <c r="H10" s="32">
        <f t="shared" si="0"/>
        <v>764873375</v>
      </c>
      <c r="I10" s="28">
        <f t="shared" si="0"/>
        <v>911337963</v>
      </c>
      <c r="J10" s="29">
        <f t="shared" si="0"/>
        <v>938439822</v>
      </c>
      <c r="K10" s="31">
        <f t="shared" si="0"/>
        <v>989115569</v>
      </c>
    </row>
    <row r="11" spans="1:11" ht="12.75">
      <c r="A11" s="22" t="s">
        <v>23</v>
      </c>
      <c r="B11" s="6">
        <v>209760410</v>
      </c>
      <c r="C11" s="6">
        <v>227531897</v>
      </c>
      <c r="D11" s="23">
        <v>249368470</v>
      </c>
      <c r="E11" s="24">
        <v>267548781</v>
      </c>
      <c r="F11" s="6">
        <v>258885933</v>
      </c>
      <c r="G11" s="25">
        <v>258885933</v>
      </c>
      <c r="H11" s="26">
        <v>268490146</v>
      </c>
      <c r="I11" s="24">
        <v>279978520</v>
      </c>
      <c r="J11" s="6">
        <v>292229635</v>
      </c>
      <c r="K11" s="25">
        <v>308010036</v>
      </c>
    </row>
    <row r="12" spans="1:11" ht="12.75">
      <c r="A12" s="22" t="s">
        <v>24</v>
      </c>
      <c r="B12" s="6">
        <v>17824721</v>
      </c>
      <c r="C12" s="6">
        <v>16774947</v>
      </c>
      <c r="D12" s="23">
        <v>19257697</v>
      </c>
      <c r="E12" s="24">
        <v>18192324</v>
      </c>
      <c r="F12" s="6">
        <v>18378165</v>
      </c>
      <c r="G12" s="25">
        <v>18378165</v>
      </c>
      <c r="H12" s="26">
        <v>19672789</v>
      </c>
      <c r="I12" s="24">
        <v>19482782</v>
      </c>
      <c r="J12" s="6">
        <v>20534851</v>
      </c>
      <c r="K12" s="25">
        <v>21643737</v>
      </c>
    </row>
    <row r="13" spans="1:11" ht="12.75">
      <c r="A13" s="22" t="s">
        <v>99</v>
      </c>
      <c r="B13" s="6">
        <v>110179302</v>
      </c>
      <c r="C13" s="6">
        <v>110791127</v>
      </c>
      <c r="D13" s="23">
        <v>113084616</v>
      </c>
      <c r="E13" s="24">
        <v>32881142</v>
      </c>
      <c r="F13" s="6">
        <v>32907843</v>
      </c>
      <c r="G13" s="25">
        <v>32907843</v>
      </c>
      <c r="H13" s="26">
        <v>115306673</v>
      </c>
      <c r="I13" s="24">
        <v>69491977</v>
      </c>
      <c r="J13" s="6">
        <v>37365225</v>
      </c>
      <c r="K13" s="25">
        <v>39382948</v>
      </c>
    </row>
    <row r="14" spans="1:11" ht="12.75">
      <c r="A14" s="22" t="s">
        <v>25</v>
      </c>
      <c r="B14" s="6">
        <v>8562250</v>
      </c>
      <c r="C14" s="6">
        <v>19821992</v>
      </c>
      <c r="D14" s="23">
        <v>19308979</v>
      </c>
      <c r="E14" s="24">
        <v>3140266</v>
      </c>
      <c r="F14" s="6">
        <v>3140266</v>
      </c>
      <c r="G14" s="25">
        <v>3140266</v>
      </c>
      <c r="H14" s="26">
        <v>9655425</v>
      </c>
      <c r="I14" s="24">
        <v>3297279</v>
      </c>
      <c r="J14" s="6">
        <v>3475332</v>
      </c>
      <c r="K14" s="25">
        <v>3663000</v>
      </c>
    </row>
    <row r="15" spans="1:11" ht="12.75">
      <c r="A15" s="22" t="s">
        <v>26</v>
      </c>
      <c r="B15" s="6">
        <v>271873834</v>
      </c>
      <c r="C15" s="6">
        <v>282678694</v>
      </c>
      <c r="D15" s="23">
        <v>227978075</v>
      </c>
      <c r="E15" s="24">
        <v>261942658</v>
      </c>
      <c r="F15" s="6">
        <v>261908514</v>
      </c>
      <c r="G15" s="25">
        <v>261908514</v>
      </c>
      <c r="H15" s="26">
        <v>244819719</v>
      </c>
      <c r="I15" s="24">
        <v>299308375</v>
      </c>
      <c r="J15" s="6">
        <v>322873187</v>
      </c>
      <c r="K15" s="25">
        <v>340308338</v>
      </c>
    </row>
    <row r="16" spans="1:11" ht="12.75">
      <c r="A16" s="22" t="s">
        <v>21</v>
      </c>
      <c r="B16" s="6">
        <v>3346719</v>
      </c>
      <c r="C16" s="6">
        <v>3347423</v>
      </c>
      <c r="D16" s="23">
        <v>1000000</v>
      </c>
      <c r="E16" s="24">
        <v>0</v>
      </c>
      <c r="F16" s="6">
        <v>1000000</v>
      </c>
      <c r="G16" s="25">
        <v>1000000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171296622</v>
      </c>
      <c r="C17" s="6">
        <v>181130843</v>
      </c>
      <c r="D17" s="23">
        <v>244369213</v>
      </c>
      <c r="E17" s="24">
        <v>206867844</v>
      </c>
      <c r="F17" s="6">
        <v>211077922</v>
      </c>
      <c r="G17" s="25">
        <v>211077922</v>
      </c>
      <c r="H17" s="26">
        <v>226982795</v>
      </c>
      <c r="I17" s="24">
        <v>213307975</v>
      </c>
      <c r="J17" s="6">
        <v>234915000</v>
      </c>
      <c r="K17" s="25">
        <v>247600406</v>
      </c>
    </row>
    <row r="18" spans="1:11" ht="12.75">
      <c r="A18" s="33" t="s">
        <v>28</v>
      </c>
      <c r="B18" s="34">
        <f>SUM(B11:B17)</f>
        <v>792843858</v>
      </c>
      <c r="C18" s="35">
        <f aca="true" t="shared" si="1" ref="C18:K18">SUM(C11:C17)</f>
        <v>842076923</v>
      </c>
      <c r="D18" s="36">
        <f t="shared" si="1"/>
        <v>874367050</v>
      </c>
      <c r="E18" s="34">
        <f t="shared" si="1"/>
        <v>790573015</v>
      </c>
      <c r="F18" s="35">
        <f t="shared" si="1"/>
        <v>787298643</v>
      </c>
      <c r="G18" s="37">
        <f t="shared" si="1"/>
        <v>787298643</v>
      </c>
      <c r="H18" s="38">
        <f t="shared" si="1"/>
        <v>884927547</v>
      </c>
      <c r="I18" s="34">
        <f t="shared" si="1"/>
        <v>884866908</v>
      </c>
      <c r="J18" s="35">
        <f t="shared" si="1"/>
        <v>911393230</v>
      </c>
      <c r="K18" s="37">
        <f t="shared" si="1"/>
        <v>960608465</v>
      </c>
    </row>
    <row r="19" spans="1:11" ht="12.75">
      <c r="A19" s="33" t="s">
        <v>29</v>
      </c>
      <c r="B19" s="39">
        <f>+B10-B18</f>
        <v>-185713864</v>
      </c>
      <c r="C19" s="40">
        <f aca="true" t="shared" si="2" ref="C19:K19">+C10-C18</f>
        <v>-184937541</v>
      </c>
      <c r="D19" s="41">
        <f t="shared" si="2"/>
        <v>-189032956</v>
      </c>
      <c r="E19" s="39">
        <f t="shared" si="2"/>
        <v>57139220</v>
      </c>
      <c r="F19" s="40">
        <f t="shared" si="2"/>
        <v>60880959</v>
      </c>
      <c r="G19" s="42">
        <f t="shared" si="2"/>
        <v>60880959</v>
      </c>
      <c r="H19" s="43">
        <f t="shared" si="2"/>
        <v>-120054172</v>
      </c>
      <c r="I19" s="39">
        <f t="shared" si="2"/>
        <v>26471055</v>
      </c>
      <c r="J19" s="40">
        <f t="shared" si="2"/>
        <v>27046592</v>
      </c>
      <c r="K19" s="42">
        <f t="shared" si="2"/>
        <v>28507104</v>
      </c>
    </row>
    <row r="20" spans="1:11" ht="20.25">
      <c r="A20" s="44" t="s">
        <v>30</v>
      </c>
      <c r="B20" s="45">
        <v>100741863</v>
      </c>
      <c r="C20" s="46">
        <v>48178311</v>
      </c>
      <c r="D20" s="47">
        <v>0</v>
      </c>
      <c r="E20" s="45">
        <v>10000000</v>
      </c>
      <c r="F20" s="46">
        <v>10000000</v>
      </c>
      <c r="G20" s="48">
        <v>10000000</v>
      </c>
      <c r="H20" s="49">
        <v>28290000</v>
      </c>
      <c r="I20" s="45">
        <v>55178000</v>
      </c>
      <c r="J20" s="46">
        <v>58157612</v>
      </c>
      <c r="K20" s="48">
        <v>61298123</v>
      </c>
    </row>
    <row r="21" spans="1:11" ht="12.75">
      <c r="A21" s="22" t="s">
        <v>100</v>
      </c>
      <c r="B21" s="50">
        <v>-271360</v>
      </c>
      <c r="C21" s="51">
        <v>150769</v>
      </c>
      <c r="D21" s="52">
        <v>87710726</v>
      </c>
      <c r="E21" s="50">
        <v>-5819</v>
      </c>
      <c r="F21" s="51">
        <v>-5819</v>
      </c>
      <c r="G21" s="53">
        <v>-5819</v>
      </c>
      <c r="H21" s="54">
        <v>7735586</v>
      </c>
      <c r="I21" s="50">
        <v>-6110</v>
      </c>
      <c r="J21" s="51">
        <v>-6440</v>
      </c>
      <c r="K21" s="53">
        <v>-6788</v>
      </c>
    </row>
    <row r="22" spans="1:11" ht="12.75">
      <c r="A22" s="55" t="s">
        <v>101</v>
      </c>
      <c r="B22" s="56">
        <f>SUM(B19:B21)</f>
        <v>-85243361</v>
      </c>
      <c r="C22" s="57">
        <f aca="true" t="shared" si="3" ref="C22:K22">SUM(C19:C21)</f>
        <v>-136608461</v>
      </c>
      <c r="D22" s="58">
        <f t="shared" si="3"/>
        <v>-101322230</v>
      </c>
      <c r="E22" s="56">
        <f t="shared" si="3"/>
        <v>67133401</v>
      </c>
      <c r="F22" s="57">
        <f t="shared" si="3"/>
        <v>70875140</v>
      </c>
      <c r="G22" s="59">
        <f t="shared" si="3"/>
        <v>70875140</v>
      </c>
      <c r="H22" s="60">
        <f t="shared" si="3"/>
        <v>-84028586</v>
      </c>
      <c r="I22" s="56">
        <f t="shared" si="3"/>
        <v>81642945</v>
      </c>
      <c r="J22" s="57">
        <f t="shared" si="3"/>
        <v>85197764</v>
      </c>
      <c r="K22" s="59">
        <f t="shared" si="3"/>
        <v>89798439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-85243361</v>
      </c>
      <c r="C24" s="40">
        <f aca="true" t="shared" si="4" ref="C24:K24">SUM(C22:C23)</f>
        <v>-136608461</v>
      </c>
      <c r="D24" s="41">
        <f t="shared" si="4"/>
        <v>-101322230</v>
      </c>
      <c r="E24" s="39">
        <f t="shared" si="4"/>
        <v>67133401</v>
      </c>
      <c r="F24" s="40">
        <f t="shared" si="4"/>
        <v>70875140</v>
      </c>
      <c r="G24" s="42">
        <f t="shared" si="4"/>
        <v>70875140</v>
      </c>
      <c r="H24" s="43">
        <f t="shared" si="4"/>
        <v>-84028586</v>
      </c>
      <c r="I24" s="39">
        <f t="shared" si="4"/>
        <v>81642945</v>
      </c>
      <c r="J24" s="40">
        <f t="shared" si="4"/>
        <v>85197764</v>
      </c>
      <c r="K24" s="42">
        <f t="shared" si="4"/>
        <v>89798439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108917551</v>
      </c>
      <c r="C27" s="7">
        <v>55483173</v>
      </c>
      <c r="D27" s="69">
        <v>4214856</v>
      </c>
      <c r="E27" s="70">
        <v>66283401</v>
      </c>
      <c r="F27" s="7">
        <v>70219140</v>
      </c>
      <c r="G27" s="71">
        <v>70219140</v>
      </c>
      <c r="H27" s="72">
        <v>8603973</v>
      </c>
      <c r="I27" s="70">
        <v>80142945</v>
      </c>
      <c r="J27" s="7">
        <v>84344079</v>
      </c>
      <c r="K27" s="71">
        <v>88898658</v>
      </c>
    </row>
    <row r="28" spans="1:11" ht="12.75">
      <c r="A28" s="73" t="s">
        <v>34</v>
      </c>
      <c r="B28" s="6">
        <v>79119491</v>
      </c>
      <c r="C28" s="6">
        <v>43707518</v>
      </c>
      <c r="D28" s="23">
        <v>353065</v>
      </c>
      <c r="E28" s="24">
        <v>51817323</v>
      </c>
      <c r="F28" s="6">
        <v>47439500</v>
      </c>
      <c r="G28" s="25">
        <v>47439500</v>
      </c>
      <c r="H28" s="26">
        <v>1405812</v>
      </c>
      <c r="I28" s="24">
        <v>55178000</v>
      </c>
      <c r="J28" s="6">
        <v>58157612</v>
      </c>
      <c r="K28" s="25">
        <v>61298123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3172900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29798060</v>
      </c>
      <c r="C31" s="6">
        <v>11775655</v>
      </c>
      <c r="D31" s="23">
        <v>159861</v>
      </c>
      <c r="E31" s="24">
        <v>0</v>
      </c>
      <c r="F31" s="6">
        <v>22779640</v>
      </c>
      <c r="G31" s="25">
        <v>22779640</v>
      </c>
      <c r="H31" s="26">
        <v>3801682</v>
      </c>
      <c r="I31" s="24">
        <v>24964945</v>
      </c>
      <c r="J31" s="6">
        <v>26186467</v>
      </c>
      <c r="K31" s="25">
        <v>27600535</v>
      </c>
    </row>
    <row r="32" spans="1:11" ht="12.75">
      <c r="A32" s="33" t="s">
        <v>37</v>
      </c>
      <c r="B32" s="7">
        <f>SUM(B28:B31)</f>
        <v>108917551</v>
      </c>
      <c r="C32" s="7">
        <f aca="true" t="shared" si="5" ref="C32:K32">SUM(C28:C31)</f>
        <v>55483173</v>
      </c>
      <c r="D32" s="69">
        <f t="shared" si="5"/>
        <v>512926</v>
      </c>
      <c r="E32" s="70">
        <f t="shared" si="5"/>
        <v>51817323</v>
      </c>
      <c r="F32" s="7">
        <f t="shared" si="5"/>
        <v>70219140</v>
      </c>
      <c r="G32" s="71">
        <f t="shared" si="5"/>
        <v>70219140</v>
      </c>
      <c r="H32" s="72">
        <f t="shared" si="5"/>
        <v>8380394</v>
      </c>
      <c r="I32" s="70">
        <f t="shared" si="5"/>
        <v>80142945</v>
      </c>
      <c r="J32" s="7">
        <f t="shared" si="5"/>
        <v>84344079</v>
      </c>
      <c r="K32" s="71">
        <f t="shared" si="5"/>
        <v>88898658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130583762</v>
      </c>
      <c r="C35" s="6">
        <v>171840368</v>
      </c>
      <c r="D35" s="23">
        <v>7052238</v>
      </c>
      <c r="E35" s="24">
        <v>125781977</v>
      </c>
      <c r="F35" s="6">
        <v>125618423</v>
      </c>
      <c r="G35" s="25">
        <v>125618423</v>
      </c>
      <c r="H35" s="26">
        <v>230189680</v>
      </c>
      <c r="I35" s="24">
        <v>125618423</v>
      </c>
      <c r="J35" s="6">
        <v>125781977</v>
      </c>
      <c r="K35" s="25">
        <v>125781977</v>
      </c>
    </row>
    <row r="36" spans="1:11" ht="12.75">
      <c r="A36" s="22" t="s">
        <v>40</v>
      </c>
      <c r="B36" s="6">
        <v>2407970590</v>
      </c>
      <c r="C36" s="6">
        <v>2354347893</v>
      </c>
      <c r="D36" s="23">
        <v>-11877280</v>
      </c>
      <c r="E36" s="24">
        <v>2406438511</v>
      </c>
      <c r="F36" s="6">
        <v>2410374250</v>
      </c>
      <c r="G36" s="25">
        <v>2410374250</v>
      </c>
      <c r="H36" s="26">
        <v>2287669768</v>
      </c>
      <c r="I36" s="24">
        <v>2420298055</v>
      </c>
      <c r="J36" s="6">
        <v>2424499189</v>
      </c>
      <c r="K36" s="25">
        <v>2429053768</v>
      </c>
    </row>
    <row r="37" spans="1:11" ht="12.75">
      <c r="A37" s="22" t="s">
        <v>41</v>
      </c>
      <c r="B37" s="6">
        <v>207886944</v>
      </c>
      <c r="C37" s="6">
        <v>306749843</v>
      </c>
      <c r="D37" s="23">
        <v>80331310</v>
      </c>
      <c r="E37" s="24">
        <v>309579402</v>
      </c>
      <c r="F37" s="6">
        <v>309579402</v>
      </c>
      <c r="G37" s="25">
        <v>309579402</v>
      </c>
      <c r="H37" s="26">
        <v>522911358</v>
      </c>
      <c r="I37" s="24">
        <v>309579402</v>
      </c>
      <c r="J37" s="6">
        <v>309579402</v>
      </c>
      <c r="K37" s="25">
        <v>309579402</v>
      </c>
    </row>
    <row r="38" spans="1:11" ht="12.75">
      <c r="A38" s="22" t="s">
        <v>42</v>
      </c>
      <c r="B38" s="6">
        <v>93778507</v>
      </c>
      <c r="C38" s="6">
        <v>105977034</v>
      </c>
      <c r="D38" s="23">
        <v>980655</v>
      </c>
      <c r="E38" s="24">
        <v>58081477</v>
      </c>
      <c r="F38" s="6">
        <v>58081477</v>
      </c>
      <c r="G38" s="25">
        <v>58081477</v>
      </c>
      <c r="H38" s="26">
        <v>63638064</v>
      </c>
      <c r="I38" s="24">
        <v>58081477</v>
      </c>
      <c r="J38" s="6">
        <v>58081477</v>
      </c>
      <c r="K38" s="25">
        <v>58081477</v>
      </c>
    </row>
    <row r="39" spans="1:11" ht="12.75">
      <c r="A39" s="22" t="s">
        <v>43</v>
      </c>
      <c r="B39" s="6">
        <v>2236888901</v>
      </c>
      <c r="C39" s="6">
        <v>2113461384</v>
      </c>
      <c r="D39" s="23">
        <v>15185201</v>
      </c>
      <c r="E39" s="24">
        <v>2097426208</v>
      </c>
      <c r="F39" s="6">
        <v>2097456654</v>
      </c>
      <c r="G39" s="25">
        <v>2097456654</v>
      </c>
      <c r="H39" s="26">
        <v>2146100633</v>
      </c>
      <c r="I39" s="24">
        <v>2096612654</v>
      </c>
      <c r="J39" s="6">
        <v>2097422523</v>
      </c>
      <c r="K39" s="25">
        <v>2097376427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90213931</v>
      </c>
      <c r="C42" s="6">
        <v>50045187</v>
      </c>
      <c r="D42" s="23">
        <v>-662603070</v>
      </c>
      <c r="E42" s="24">
        <v>-747559069</v>
      </c>
      <c r="F42" s="6">
        <v>-744257996</v>
      </c>
      <c r="G42" s="25">
        <v>-744257996</v>
      </c>
      <c r="H42" s="26">
        <v>-677017737</v>
      </c>
      <c r="I42" s="24">
        <v>-803606684</v>
      </c>
      <c r="J42" s="6">
        <v>-862351588</v>
      </c>
      <c r="K42" s="25">
        <v>-908918574</v>
      </c>
    </row>
    <row r="43" spans="1:11" ht="12.75">
      <c r="A43" s="22" t="s">
        <v>46</v>
      </c>
      <c r="B43" s="6">
        <v>-108912830</v>
      </c>
      <c r="C43" s="6">
        <v>-55483173</v>
      </c>
      <c r="D43" s="23">
        <v>22387</v>
      </c>
      <c r="E43" s="24">
        <v>-250490</v>
      </c>
      <c r="F43" s="6">
        <v>0</v>
      </c>
      <c r="G43" s="25">
        <v>0</v>
      </c>
      <c r="H43" s="26">
        <v>9815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-15619</v>
      </c>
      <c r="C44" s="6">
        <v>-1262065</v>
      </c>
      <c r="D44" s="23">
        <v>-899122</v>
      </c>
      <c r="E44" s="24">
        <v>12208735</v>
      </c>
      <c r="F44" s="6">
        <v>0</v>
      </c>
      <c r="G44" s="25">
        <v>0</v>
      </c>
      <c r="H44" s="26">
        <v>732189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11845788</v>
      </c>
      <c r="C45" s="7">
        <v>5145737</v>
      </c>
      <c r="D45" s="69">
        <v>-664340351</v>
      </c>
      <c r="E45" s="70">
        <v>-729308959</v>
      </c>
      <c r="F45" s="7">
        <v>-737966131</v>
      </c>
      <c r="G45" s="71">
        <v>-737966131</v>
      </c>
      <c r="H45" s="72">
        <v>-682096119</v>
      </c>
      <c r="I45" s="70">
        <v>-797314819</v>
      </c>
      <c r="J45" s="7">
        <v>-856059723</v>
      </c>
      <c r="K45" s="71">
        <v>-902626709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12078699</v>
      </c>
      <c r="C48" s="6">
        <v>6540110</v>
      </c>
      <c r="D48" s="23">
        <v>-43099</v>
      </c>
      <c r="E48" s="24">
        <v>6519968</v>
      </c>
      <c r="F48" s="6">
        <v>6519968</v>
      </c>
      <c r="G48" s="25">
        <v>6519968</v>
      </c>
      <c r="H48" s="26">
        <v>15450377</v>
      </c>
      <c r="I48" s="24">
        <v>6519968</v>
      </c>
      <c r="J48" s="6">
        <v>6519968</v>
      </c>
      <c r="K48" s="25">
        <v>6519968</v>
      </c>
    </row>
    <row r="49" spans="1:11" ht="12.75">
      <c r="A49" s="22" t="s">
        <v>51</v>
      </c>
      <c r="B49" s="6">
        <f>+B75</f>
        <v>72181912.88706264</v>
      </c>
      <c r="C49" s="6">
        <f aca="true" t="shared" si="6" ref="C49:K49">+C75</f>
        <v>160736448.09076995</v>
      </c>
      <c r="D49" s="23">
        <f t="shared" si="6"/>
        <v>74938049</v>
      </c>
      <c r="E49" s="24">
        <f t="shared" si="6"/>
        <v>241923438</v>
      </c>
      <c r="F49" s="6">
        <f t="shared" si="6"/>
        <v>241923438</v>
      </c>
      <c r="G49" s="25">
        <f t="shared" si="6"/>
        <v>241923438</v>
      </c>
      <c r="H49" s="26">
        <f t="shared" si="6"/>
        <v>438881878</v>
      </c>
      <c r="I49" s="24">
        <f t="shared" si="6"/>
        <v>241923438</v>
      </c>
      <c r="J49" s="6">
        <f t="shared" si="6"/>
        <v>241923438</v>
      </c>
      <c r="K49" s="25">
        <f t="shared" si="6"/>
        <v>241923438</v>
      </c>
    </row>
    <row r="50" spans="1:11" ht="12.75">
      <c r="A50" s="33" t="s">
        <v>52</v>
      </c>
      <c r="B50" s="7">
        <f>+B48-B49</f>
        <v>-60103213.88706264</v>
      </c>
      <c r="C50" s="7">
        <f aca="true" t="shared" si="7" ref="C50:K50">+C48-C49</f>
        <v>-154196338.09076995</v>
      </c>
      <c r="D50" s="69">
        <f t="shared" si="7"/>
        <v>-74981148</v>
      </c>
      <c r="E50" s="70">
        <f t="shared" si="7"/>
        <v>-235403470</v>
      </c>
      <c r="F50" s="7">
        <f t="shared" si="7"/>
        <v>-235403470</v>
      </c>
      <c r="G50" s="71">
        <f t="shared" si="7"/>
        <v>-235403470</v>
      </c>
      <c r="H50" s="72">
        <f t="shared" si="7"/>
        <v>-423431501</v>
      </c>
      <c r="I50" s="70">
        <f t="shared" si="7"/>
        <v>-235403470</v>
      </c>
      <c r="J50" s="7">
        <f t="shared" si="7"/>
        <v>-235403470</v>
      </c>
      <c r="K50" s="71">
        <f t="shared" si="7"/>
        <v>-235403470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2402871738</v>
      </c>
      <c r="C53" s="6">
        <v>2347186092</v>
      </c>
      <c r="D53" s="23">
        <v>-19778055</v>
      </c>
      <c r="E53" s="24">
        <v>2359466407</v>
      </c>
      <c r="F53" s="6">
        <v>2363402146</v>
      </c>
      <c r="G53" s="25">
        <v>2363402146</v>
      </c>
      <c r="H53" s="26">
        <v>2238168258</v>
      </c>
      <c r="I53" s="24">
        <v>2373325951</v>
      </c>
      <c r="J53" s="6">
        <v>2377527085</v>
      </c>
      <c r="K53" s="25">
        <v>2382081664</v>
      </c>
    </row>
    <row r="54" spans="1:11" ht="12.75">
      <c r="A54" s="22" t="s">
        <v>55</v>
      </c>
      <c r="B54" s="6">
        <v>110179302</v>
      </c>
      <c r="C54" s="6">
        <v>110791127</v>
      </c>
      <c r="D54" s="23">
        <v>0</v>
      </c>
      <c r="E54" s="24">
        <v>32881133</v>
      </c>
      <c r="F54" s="6">
        <v>32907836</v>
      </c>
      <c r="G54" s="25">
        <v>32907836</v>
      </c>
      <c r="H54" s="26">
        <v>114619263</v>
      </c>
      <c r="I54" s="24">
        <v>69491970</v>
      </c>
      <c r="J54" s="6">
        <v>37365218</v>
      </c>
      <c r="K54" s="25">
        <v>39382941</v>
      </c>
    </row>
    <row r="55" spans="1:11" ht="12.75">
      <c r="A55" s="22" t="s">
        <v>56</v>
      </c>
      <c r="B55" s="6">
        <v>77497630</v>
      </c>
      <c r="C55" s="6">
        <v>43528302</v>
      </c>
      <c r="D55" s="23">
        <v>15596</v>
      </c>
      <c r="E55" s="24">
        <v>20997935</v>
      </c>
      <c r="F55" s="6">
        <v>31075101</v>
      </c>
      <c r="G55" s="25">
        <v>31075101</v>
      </c>
      <c r="H55" s="26">
        <v>0</v>
      </c>
      <c r="I55" s="24">
        <v>40178100</v>
      </c>
      <c r="J55" s="6">
        <v>53303942</v>
      </c>
      <c r="K55" s="25">
        <v>56182355</v>
      </c>
    </row>
    <row r="56" spans="1:11" ht="12.75">
      <c r="A56" s="22" t="s">
        <v>57</v>
      </c>
      <c r="B56" s="6">
        <v>0</v>
      </c>
      <c r="C56" s="6">
        <v>0</v>
      </c>
      <c r="D56" s="23">
        <v>48162582</v>
      </c>
      <c r="E56" s="24">
        <v>76488004</v>
      </c>
      <c r="F56" s="6">
        <v>73403028</v>
      </c>
      <c r="G56" s="25">
        <v>73403028</v>
      </c>
      <c r="H56" s="26">
        <v>47416652</v>
      </c>
      <c r="I56" s="24">
        <v>74861788</v>
      </c>
      <c r="J56" s="6">
        <v>87862751</v>
      </c>
      <c r="K56" s="25">
        <v>92607336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2209478</v>
      </c>
      <c r="C59" s="6">
        <v>2675315</v>
      </c>
      <c r="D59" s="23">
        <v>3175013</v>
      </c>
      <c r="E59" s="24">
        <v>3316475</v>
      </c>
      <c r="F59" s="6">
        <v>3316475</v>
      </c>
      <c r="G59" s="25">
        <v>3316475</v>
      </c>
      <c r="H59" s="26">
        <v>3316475</v>
      </c>
      <c r="I59" s="24">
        <v>55439861</v>
      </c>
      <c r="J59" s="6">
        <v>63619242</v>
      </c>
      <c r="K59" s="25">
        <v>67054682</v>
      </c>
    </row>
    <row r="60" spans="1:11" ht="12.75">
      <c r="A60" s="90" t="s">
        <v>60</v>
      </c>
      <c r="B60" s="6">
        <v>1030010</v>
      </c>
      <c r="C60" s="6">
        <v>0</v>
      </c>
      <c r="D60" s="23">
        <v>14379623</v>
      </c>
      <c r="E60" s="24">
        <v>15167847</v>
      </c>
      <c r="F60" s="6">
        <v>15070996</v>
      </c>
      <c r="G60" s="25">
        <v>15070996</v>
      </c>
      <c r="H60" s="26">
        <v>15070996</v>
      </c>
      <c r="I60" s="24">
        <v>16265180</v>
      </c>
      <c r="J60" s="6">
        <v>17143499</v>
      </c>
      <c r="K60" s="25">
        <v>18069249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44</v>
      </c>
      <c r="F65" s="98">
        <v>43</v>
      </c>
      <c r="G65" s="99">
        <v>43</v>
      </c>
      <c r="H65" s="100">
        <v>40</v>
      </c>
      <c r="I65" s="97">
        <v>40</v>
      </c>
      <c r="J65" s="98">
        <v>35</v>
      </c>
      <c r="K65" s="99">
        <v>33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0.8452724555679114</v>
      </c>
      <c r="C70" s="5">
        <f aca="true" t="shared" si="8" ref="C70:K70">IF(ISERROR(C71/C72),0,(C71/C72))</f>
        <v>0.7860098963249923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104</v>
      </c>
      <c r="B71" s="2">
        <f>+B83</f>
        <v>359288303</v>
      </c>
      <c r="C71" s="2">
        <f aca="true" t="shared" si="9" ref="C71:K71">+C83</f>
        <v>367608632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105</v>
      </c>
      <c r="B72" s="2">
        <f>+B77</f>
        <v>425056206</v>
      </c>
      <c r="C72" s="2">
        <f aca="true" t="shared" si="10" ref="C72:K72">+C77</f>
        <v>467689572</v>
      </c>
      <c r="D72" s="2">
        <f t="shared" si="10"/>
        <v>470335134</v>
      </c>
      <c r="E72" s="2">
        <f t="shared" si="10"/>
        <v>598224444</v>
      </c>
      <c r="F72" s="2">
        <f t="shared" si="10"/>
        <v>595779322</v>
      </c>
      <c r="G72" s="2">
        <f t="shared" si="10"/>
        <v>595779322</v>
      </c>
      <c r="H72" s="2">
        <f t="shared" si="10"/>
        <v>507193962</v>
      </c>
      <c r="I72" s="2">
        <f t="shared" si="10"/>
        <v>674857522</v>
      </c>
      <c r="J72" s="2">
        <f t="shared" si="10"/>
        <v>689189437</v>
      </c>
      <c r="K72" s="2">
        <f t="shared" si="10"/>
        <v>726405666</v>
      </c>
    </row>
    <row r="73" spans="1:11" ht="12.75" hidden="1">
      <c r="A73" s="2" t="s">
        <v>106</v>
      </c>
      <c r="B73" s="2">
        <f>+B74</f>
        <v>-29250567.499999985</v>
      </c>
      <c r="C73" s="2">
        <f aca="true" t="shared" si="11" ref="C73:K73">+(C78+C80+C81+C82)-(B78+B80+B81+B82)</f>
        <v>44968747</v>
      </c>
      <c r="D73" s="2">
        <f t="shared" si="11"/>
        <v>-151106362</v>
      </c>
      <c r="E73" s="2">
        <f t="shared" si="11"/>
        <v>98134416</v>
      </c>
      <c r="F73" s="2">
        <f>+(F78+F80+F81+F82)-(D78+D80+D81+D82)</f>
        <v>98134416</v>
      </c>
      <c r="G73" s="2">
        <f>+(G78+G80+G81+G82)-(D78+D80+D81+D82)</f>
        <v>98134416</v>
      </c>
      <c r="H73" s="2">
        <f>+(H78+H80+H81+H82)-(D78+D80+D81+D82)</f>
        <v>195158130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107</v>
      </c>
      <c r="B74" s="2">
        <f>+TREND(C74:E74)</f>
        <v>-29250567.499999985</v>
      </c>
      <c r="C74" s="2">
        <f>+C73</f>
        <v>44968747</v>
      </c>
      <c r="D74" s="2">
        <f aca="true" t="shared" si="12" ref="D74:K74">+D73</f>
        <v>-151106362</v>
      </c>
      <c r="E74" s="2">
        <f t="shared" si="12"/>
        <v>98134416</v>
      </c>
      <c r="F74" s="2">
        <f t="shared" si="12"/>
        <v>98134416</v>
      </c>
      <c r="G74" s="2">
        <f t="shared" si="12"/>
        <v>98134416</v>
      </c>
      <c r="H74" s="2">
        <f t="shared" si="12"/>
        <v>195158130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108</v>
      </c>
      <c r="B75" s="2">
        <f>+B84-(((B80+B81+B78)*B70)-B79)</f>
        <v>72181912.88706264</v>
      </c>
      <c r="C75" s="2">
        <f aca="true" t="shared" si="13" ref="C75:K75">+C84-(((C80+C81+C78)*C70)-C79)</f>
        <v>160736448.09076995</v>
      </c>
      <c r="D75" s="2">
        <f t="shared" si="13"/>
        <v>74938049</v>
      </c>
      <c r="E75" s="2">
        <f t="shared" si="13"/>
        <v>241923438</v>
      </c>
      <c r="F75" s="2">
        <f t="shared" si="13"/>
        <v>241923438</v>
      </c>
      <c r="G75" s="2">
        <f t="shared" si="13"/>
        <v>241923438</v>
      </c>
      <c r="H75" s="2">
        <f t="shared" si="13"/>
        <v>438881878</v>
      </c>
      <c r="I75" s="2">
        <f t="shared" si="13"/>
        <v>241923438</v>
      </c>
      <c r="J75" s="2">
        <f t="shared" si="13"/>
        <v>241923438</v>
      </c>
      <c r="K75" s="2">
        <f t="shared" si="13"/>
        <v>241923438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425056206</v>
      </c>
      <c r="C77" s="3">
        <v>467689572</v>
      </c>
      <c r="D77" s="3">
        <v>470335134</v>
      </c>
      <c r="E77" s="3">
        <v>598224444</v>
      </c>
      <c r="F77" s="3">
        <v>595779322</v>
      </c>
      <c r="G77" s="3">
        <v>595779322</v>
      </c>
      <c r="H77" s="3">
        <v>507193962</v>
      </c>
      <c r="I77" s="3">
        <v>674857522</v>
      </c>
      <c r="J77" s="3">
        <v>689189437</v>
      </c>
      <c r="K77" s="3">
        <v>726405666</v>
      </c>
    </row>
    <row r="78" spans="1:11" ht="13.5" hidden="1">
      <c r="A78" s="1" t="s">
        <v>67</v>
      </c>
      <c r="B78" s="3">
        <v>7028943</v>
      </c>
      <c r="C78" s="3">
        <v>6933697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168253325</v>
      </c>
      <c r="C79" s="3">
        <v>285418116</v>
      </c>
      <c r="D79" s="3">
        <v>74938049</v>
      </c>
      <c r="E79" s="3">
        <v>241923438</v>
      </c>
      <c r="F79" s="3">
        <v>241923438</v>
      </c>
      <c r="G79" s="3">
        <v>241923438</v>
      </c>
      <c r="H79" s="3">
        <v>438881878</v>
      </c>
      <c r="I79" s="3">
        <v>241923438</v>
      </c>
      <c r="J79" s="3">
        <v>241923438</v>
      </c>
      <c r="K79" s="3">
        <v>241923438</v>
      </c>
    </row>
    <row r="80" spans="1:11" ht="13.5" hidden="1">
      <c r="A80" s="1" t="s">
        <v>69</v>
      </c>
      <c r="B80" s="3">
        <v>87751235</v>
      </c>
      <c r="C80" s="3">
        <v>122684782</v>
      </c>
      <c r="D80" s="3">
        <v>-3424878</v>
      </c>
      <c r="E80" s="3">
        <v>101433664</v>
      </c>
      <c r="F80" s="3">
        <v>101433664</v>
      </c>
      <c r="G80" s="3">
        <v>101433664</v>
      </c>
      <c r="H80" s="3">
        <v>185731822</v>
      </c>
      <c r="I80" s="3">
        <v>101433664</v>
      </c>
      <c r="J80" s="3">
        <v>101433664</v>
      </c>
      <c r="K80" s="3">
        <v>101433664</v>
      </c>
    </row>
    <row r="81" spans="1:11" ht="13.5" hidden="1">
      <c r="A81" s="1" t="s">
        <v>70</v>
      </c>
      <c r="B81" s="3">
        <v>18877154</v>
      </c>
      <c r="C81" s="3">
        <v>29007600</v>
      </c>
      <c r="D81" s="3">
        <v>10944595</v>
      </c>
      <c r="E81" s="3">
        <v>4220469</v>
      </c>
      <c r="F81" s="3">
        <v>4220469</v>
      </c>
      <c r="G81" s="3">
        <v>4220469</v>
      </c>
      <c r="H81" s="3">
        <v>16946025</v>
      </c>
      <c r="I81" s="3">
        <v>4220469</v>
      </c>
      <c r="J81" s="3">
        <v>4220469</v>
      </c>
      <c r="K81" s="3">
        <v>4220469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359288303</v>
      </c>
      <c r="C83" s="3">
        <v>367608632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485791068</v>
      </c>
      <c r="E85" s="3">
        <v>606659732</v>
      </c>
      <c r="F85" s="3">
        <v>606659732</v>
      </c>
      <c r="G85" s="3">
        <v>606659732</v>
      </c>
      <c r="H85" s="3">
        <v>606659732</v>
      </c>
      <c r="I85" s="3">
        <v>580000000</v>
      </c>
      <c r="J85" s="3">
        <v>500000000</v>
      </c>
      <c r="K85" s="3">
        <v>450000000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64480845</v>
      </c>
      <c r="C5" s="6">
        <v>76797103</v>
      </c>
      <c r="D5" s="23">
        <v>76079608</v>
      </c>
      <c r="E5" s="24">
        <v>87334588</v>
      </c>
      <c r="F5" s="6">
        <v>87334589</v>
      </c>
      <c r="G5" s="25">
        <v>87334589</v>
      </c>
      <c r="H5" s="26">
        <v>83341171</v>
      </c>
      <c r="I5" s="24">
        <v>94045047</v>
      </c>
      <c r="J5" s="6">
        <v>99123483</v>
      </c>
      <c r="K5" s="25">
        <v>104476150</v>
      </c>
    </row>
    <row r="6" spans="1:11" ht="12.75">
      <c r="A6" s="22" t="s">
        <v>19</v>
      </c>
      <c r="B6" s="6">
        <v>241164419</v>
      </c>
      <c r="C6" s="6">
        <v>261919438</v>
      </c>
      <c r="D6" s="23">
        <v>265746753</v>
      </c>
      <c r="E6" s="24">
        <v>361191472</v>
      </c>
      <c r="F6" s="6">
        <v>360134814</v>
      </c>
      <c r="G6" s="25">
        <v>360134814</v>
      </c>
      <c r="H6" s="26">
        <v>346940643</v>
      </c>
      <c r="I6" s="24">
        <v>398699765</v>
      </c>
      <c r="J6" s="6">
        <v>420229556</v>
      </c>
      <c r="K6" s="25">
        <v>442921953</v>
      </c>
    </row>
    <row r="7" spans="1:11" ht="12.75">
      <c r="A7" s="22" t="s">
        <v>20</v>
      </c>
      <c r="B7" s="6">
        <v>1998414</v>
      </c>
      <c r="C7" s="6">
        <v>1522469</v>
      </c>
      <c r="D7" s="23">
        <v>1588371</v>
      </c>
      <c r="E7" s="24">
        <v>1472800</v>
      </c>
      <c r="F7" s="6">
        <v>1472800</v>
      </c>
      <c r="G7" s="25">
        <v>1472800</v>
      </c>
      <c r="H7" s="26">
        <v>1655377</v>
      </c>
      <c r="I7" s="24">
        <v>1683894</v>
      </c>
      <c r="J7" s="6">
        <v>1774824</v>
      </c>
      <c r="K7" s="25">
        <v>1870664</v>
      </c>
    </row>
    <row r="8" spans="1:11" ht="12.75">
      <c r="A8" s="22" t="s">
        <v>21</v>
      </c>
      <c r="B8" s="6">
        <v>190054552</v>
      </c>
      <c r="C8" s="6">
        <v>173558977</v>
      </c>
      <c r="D8" s="23">
        <v>209791849</v>
      </c>
      <c r="E8" s="24">
        <v>235719000</v>
      </c>
      <c r="F8" s="6">
        <v>194555000</v>
      </c>
      <c r="G8" s="25">
        <v>194555000</v>
      </c>
      <c r="H8" s="26">
        <v>197423113</v>
      </c>
      <c r="I8" s="24">
        <v>222144550</v>
      </c>
      <c r="J8" s="6">
        <v>228228100</v>
      </c>
      <c r="K8" s="25">
        <v>247559600</v>
      </c>
    </row>
    <row r="9" spans="1:11" ht="12.75">
      <c r="A9" s="22" t="s">
        <v>22</v>
      </c>
      <c r="B9" s="6">
        <v>37334549</v>
      </c>
      <c r="C9" s="6">
        <v>58573085</v>
      </c>
      <c r="D9" s="23">
        <v>48563685</v>
      </c>
      <c r="E9" s="24">
        <v>59575951</v>
      </c>
      <c r="F9" s="6">
        <v>59575946</v>
      </c>
      <c r="G9" s="25">
        <v>59575946</v>
      </c>
      <c r="H9" s="26">
        <v>56727369</v>
      </c>
      <c r="I9" s="24">
        <v>74647931</v>
      </c>
      <c r="J9" s="6">
        <v>78678913</v>
      </c>
      <c r="K9" s="25">
        <v>82927575</v>
      </c>
    </row>
    <row r="10" spans="1:11" ht="20.25">
      <c r="A10" s="27" t="s">
        <v>98</v>
      </c>
      <c r="B10" s="28">
        <f>SUM(B5:B9)</f>
        <v>535032779</v>
      </c>
      <c r="C10" s="29">
        <f aca="true" t="shared" si="0" ref="C10:K10">SUM(C5:C9)</f>
        <v>572371072</v>
      </c>
      <c r="D10" s="30">
        <f t="shared" si="0"/>
        <v>601770266</v>
      </c>
      <c r="E10" s="28">
        <f t="shared" si="0"/>
        <v>745293811</v>
      </c>
      <c r="F10" s="29">
        <f t="shared" si="0"/>
        <v>703073149</v>
      </c>
      <c r="G10" s="31">
        <f t="shared" si="0"/>
        <v>703073149</v>
      </c>
      <c r="H10" s="32">
        <f t="shared" si="0"/>
        <v>686087673</v>
      </c>
      <c r="I10" s="28">
        <f t="shared" si="0"/>
        <v>791221187</v>
      </c>
      <c r="J10" s="29">
        <f t="shared" si="0"/>
        <v>828034876</v>
      </c>
      <c r="K10" s="31">
        <f t="shared" si="0"/>
        <v>879755942</v>
      </c>
    </row>
    <row r="11" spans="1:11" ht="12.75">
      <c r="A11" s="22" t="s">
        <v>23</v>
      </c>
      <c r="B11" s="6">
        <v>181460274</v>
      </c>
      <c r="C11" s="6">
        <v>186763715</v>
      </c>
      <c r="D11" s="23">
        <v>235482760</v>
      </c>
      <c r="E11" s="24">
        <v>219300759</v>
      </c>
      <c r="F11" s="6">
        <v>217216599</v>
      </c>
      <c r="G11" s="25">
        <v>217216599</v>
      </c>
      <c r="H11" s="26">
        <v>217882635</v>
      </c>
      <c r="I11" s="24">
        <v>229936753</v>
      </c>
      <c r="J11" s="6">
        <v>245227554</v>
      </c>
      <c r="K11" s="25">
        <v>261535189</v>
      </c>
    </row>
    <row r="12" spans="1:11" ht="12.75">
      <c r="A12" s="22" t="s">
        <v>24</v>
      </c>
      <c r="B12" s="6">
        <v>11478640</v>
      </c>
      <c r="C12" s="6">
        <v>11443395</v>
      </c>
      <c r="D12" s="23">
        <v>14089430</v>
      </c>
      <c r="E12" s="24">
        <v>15239170</v>
      </c>
      <c r="F12" s="6">
        <v>15392170</v>
      </c>
      <c r="G12" s="25">
        <v>15392170</v>
      </c>
      <c r="H12" s="26">
        <v>14873866</v>
      </c>
      <c r="I12" s="24">
        <v>16331090</v>
      </c>
      <c r="J12" s="6">
        <v>17417110</v>
      </c>
      <c r="K12" s="25">
        <v>18575350</v>
      </c>
    </row>
    <row r="13" spans="1:11" ht="12.75">
      <c r="A13" s="22" t="s">
        <v>99</v>
      </c>
      <c r="B13" s="6">
        <v>62790113</v>
      </c>
      <c r="C13" s="6">
        <v>66234822</v>
      </c>
      <c r="D13" s="23">
        <v>155989587</v>
      </c>
      <c r="E13" s="24">
        <v>68958600</v>
      </c>
      <c r="F13" s="6">
        <v>68958600</v>
      </c>
      <c r="G13" s="25">
        <v>68958600</v>
      </c>
      <c r="H13" s="26">
        <v>75817264</v>
      </c>
      <c r="I13" s="24">
        <v>73440909</v>
      </c>
      <c r="J13" s="6">
        <v>77406719</v>
      </c>
      <c r="K13" s="25">
        <v>81586680</v>
      </c>
    </row>
    <row r="14" spans="1:11" ht="12.75">
      <c r="A14" s="22" t="s">
        <v>25</v>
      </c>
      <c r="B14" s="6">
        <v>79518333</v>
      </c>
      <c r="C14" s="6">
        <v>106579869</v>
      </c>
      <c r="D14" s="23">
        <v>35675528</v>
      </c>
      <c r="E14" s="24">
        <v>210400</v>
      </c>
      <c r="F14" s="6">
        <v>100000</v>
      </c>
      <c r="G14" s="25">
        <v>100000</v>
      </c>
      <c r="H14" s="26">
        <v>37529379</v>
      </c>
      <c r="I14" s="24">
        <v>105600</v>
      </c>
      <c r="J14" s="6">
        <v>111302</v>
      </c>
      <c r="K14" s="25">
        <v>117313</v>
      </c>
    </row>
    <row r="15" spans="1:11" ht="12.75">
      <c r="A15" s="22" t="s">
        <v>26</v>
      </c>
      <c r="B15" s="6">
        <v>191567880</v>
      </c>
      <c r="C15" s="6">
        <v>237779702</v>
      </c>
      <c r="D15" s="23">
        <v>230014184</v>
      </c>
      <c r="E15" s="24">
        <v>308124829</v>
      </c>
      <c r="F15" s="6">
        <v>309256754</v>
      </c>
      <c r="G15" s="25">
        <v>309256754</v>
      </c>
      <c r="H15" s="26">
        <v>294817756</v>
      </c>
      <c r="I15" s="24">
        <v>335516980</v>
      </c>
      <c r="J15" s="6">
        <v>350508829</v>
      </c>
      <c r="K15" s="25">
        <v>370855920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18252480</v>
      </c>
      <c r="F16" s="6">
        <v>18252480</v>
      </c>
      <c r="G16" s="25">
        <v>18252480</v>
      </c>
      <c r="H16" s="26">
        <v>18413570</v>
      </c>
      <c r="I16" s="24">
        <v>18266619</v>
      </c>
      <c r="J16" s="6">
        <v>10281016</v>
      </c>
      <c r="K16" s="25">
        <v>10846191</v>
      </c>
    </row>
    <row r="17" spans="1:11" ht="12.75">
      <c r="A17" s="22" t="s">
        <v>27</v>
      </c>
      <c r="B17" s="6">
        <v>222362004</v>
      </c>
      <c r="C17" s="6">
        <v>218257115</v>
      </c>
      <c r="D17" s="23">
        <v>167984587</v>
      </c>
      <c r="E17" s="24">
        <v>205872234</v>
      </c>
      <c r="F17" s="6">
        <v>207565784</v>
      </c>
      <c r="G17" s="25">
        <v>207565784</v>
      </c>
      <c r="H17" s="26">
        <v>262819385</v>
      </c>
      <c r="I17" s="24">
        <v>158908763</v>
      </c>
      <c r="J17" s="6">
        <v>166239692</v>
      </c>
      <c r="K17" s="25">
        <v>175146978</v>
      </c>
    </row>
    <row r="18" spans="1:11" ht="12.75">
      <c r="A18" s="33" t="s">
        <v>28</v>
      </c>
      <c r="B18" s="34">
        <f>SUM(B11:B17)</f>
        <v>749177244</v>
      </c>
      <c r="C18" s="35">
        <f aca="true" t="shared" si="1" ref="C18:K18">SUM(C11:C17)</f>
        <v>827058618</v>
      </c>
      <c r="D18" s="36">
        <f t="shared" si="1"/>
        <v>839236076</v>
      </c>
      <c r="E18" s="34">
        <f t="shared" si="1"/>
        <v>835958472</v>
      </c>
      <c r="F18" s="35">
        <f t="shared" si="1"/>
        <v>836742387</v>
      </c>
      <c r="G18" s="37">
        <f t="shared" si="1"/>
        <v>836742387</v>
      </c>
      <c r="H18" s="38">
        <f t="shared" si="1"/>
        <v>922153855</v>
      </c>
      <c r="I18" s="34">
        <f t="shared" si="1"/>
        <v>832506714</v>
      </c>
      <c r="J18" s="35">
        <f t="shared" si="1"/>
        <v>867192222</v>
      </c>
      <c r="K18" s="37">
        <f t="shared" si="1"/>
        <v>918663621</v>
      </c>
    </row>
    <row r="19" spans="1:11" ht="12.75">
      <c r="A19" s="33" t="s">
        <v>29</v>
      </c>
      <c r="B19" s="39">
        <f>+B10-B18</f>
        <v>-214144465</v>
      </c>
      <c r="C19" s="40">
        <f aca="true" t="shared" si="2" ref="C19:K19">+C10-C18</f>
        <v>-254687546</v>
      </c>
      <c r="D19" s="41">
        <f t="shared" si="2"/>
        <v>-237465810</v>
      </c>
      <c r="E19" s="39">
        <f t="shared" si="2"/>
        <v>-90664661</v>
      </c>
      <c r="F19" s="40">
        <f t="shared" si="2"/>
        <v>-133669238</v>
      </c>
      <c r="G19" s="42">
        <f t="shared" si="2"/>
        <v>-133669238</v>
      </c>
      <c r="H19" s="43">
        <f t="shared" si="2"/>
        <v>-236066182</v>
      </c>
      <c r="I19" s="39">
        <f t="shared" si="2"/>
        <v>-41285527</v>
      </c>
      <c r="J19" s="40">
        <f t="shared" si="2"/>
        <v>-39157346</v>
      </c>
      <c r="K19" s="42">
        <f t="shared" si="2"/>
        <v>-38907679</v>
      </c>
    </row>
    <row r="20" spans="1:11" ht="20.25">
      <c r="A20" s="44" t="s">
        <v>30</v>
      </c>
      <c r="B20" s="45">
        <v>76892078</v>
      </c>
      <c r="C20" s="46">
        <v>63035325</v>
      </c>
      <c r="D20" s="47">
        <v>49325273</v>
      </c>
      <c r="E20" s="45">
        <v>61000000</v>
      </c>
      <c r="F20" s="46">
        <v>102164000</v>
      </c>
      <c r="G20" s="48">
        <v>102164000</v>
      </c>
      <c r="H20" s="49">
        <v>60909005</v>
      </c>
      <c r="I20" s="45">
        <v>108872450</v>
      </c>
      <c r="J20" s="46">
        <v>125891900</v>
      </c>
      <c r="K20" s="48">
        <v>156129400</v>
      </c>
    </row>
    <row r="21" spans="1:11" ht="12.75">
      <c r="A21" s="22" t="s">
        <v>100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101</v>
      </c>
      <c r="B22" s="56">
        <f>SUM(B19:B21)</f>
        <v>-137252387</v>
      </c>
      <c r="C22" s="57">
        <f aca="true" t="shared" si="3" ref="C22:K22">SUM(C19:C21)</f>
        <v>-191652221</v>
      </c>
      <c r="D22" s="58">
        <f t="shared" si="3"/>
        <v>-188140537</v>
      </c>
      <c r="E22" s="56">
        <f t="shared" si="3"/>
        <v>-29664661</v>
      </c>
      <c r="F22" s="57">
        <f t="shared" si="3"/>
        <v>-31505238</v>
      </c>
      <c r="G22" s="59">
        <f t="shared" si="3"/>
        <v>-31505238</v>
      </c>
      <c r="H22" s="60">
        <f t="shared" si="3"/>
        <v>-175157177</v>
      </c>
      <c r="I22" s="56">
        <f t="shared" si="3"/>
        <v>67586923</v>
      </c>
      <c r="J22" s="57">
        <f t="shared" si="3"/>
        <v>86734554</v>
      </c>
      <c r="K22" s="59">
        <f t="shared" si="3"/>
        <v>117221721</v>
      </c>
    </row>
    <row r="23" spans="1:11" ht="12.75">
      <c r="A23" s="61" t="s">
        <v>31</v>
      </c>
      <c r="B23" s="6">
        <v>5576811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-131675576</v>
      </c>
      <c r="C24" s="40">
        <f aca="true" t="shared" si="4" ref="C24:K24">SUM(C22:C23)</f>
        <v>-191652221</v>
      </c>
      <c r="D24" s="41">
        <f t="shared" si="4"/>
        <v>-188140537</v>
      </c>
      <c r="E24" s="39">
        <f t="shared" si="4"/>
        <v>-29664661</v>
      </c>
      <c r="F24" s="40">
        <f t="shared" si="4"/>
        <v>-31505238</v>
      </c>
      <c r="G24" s="42">
        <f t="shared" si="4"/>
        <v>-31505238</v>
      </c>
      <c r="H24" s="43">
        <f t="shared" si="4"/>
        <v>-175157177</v>
      </c>
      <c r="I24" s="39">
        <f t="shared" si="4"/>
        <v>67586923</v>
      </c>
      <c r="J24" s="40">
        <f t="shared" si="4"/>
        <v>86734554</v>
      </c>
      <c r="K24" s="42">
        <f t="shared" si="4"/>
        <v>117221721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5474374</v>
      </c>
      <c r="C27" s="7">
        <v>121775641</v>
      </c>
      <c r="D27" s="69">
        <v>84666276</v>
      </c>
      <c r="E27" s="70">
        <v>102164001</v>
      </c>
      <c r="F27" s="7">
        <v>135164001</v>
      </c>
      <c r="G27" s="71">
        <v>135164001</v>
      </c>
      <c r="H27" s="72">
        <v>568042253</v>
      </c>
      <c r="I27" s="70">
        <v>143590449</v>
      </c>
      <c r="J27" s="7">
        <v>142891899</v>
      </c>
      <c r="K27" s="71">
        <v>173129400</v>
      </c>
    </row>
    <row r="28" spans="1:11" ht="12.75">
      <c r="A28" s="73" t="s">
        <v>34</v>
      </c>
      <c r="B28" s="6">
        <v>0</v>
      </c>
      <c r="C28" s="6">
        <v>115908334</v>
      </c>
      <c r="D28" s="23">
        <v>67774406</v>
      </c>
      <c r="E28" s="24">
        <v>99164001</v>
      </c>
      <c r="F28" s="6">
        <v>129164001</v>
      </c>
      <c r="G28" s="25">
        <v>129164001</v>
      </c>
      <c r="H28" s="26">
        <v>567822655</v>
      </c>
      <c r="I28" s="24">
        <v>143590449</v>
      </c>
      <c r="J28" s="6">
        <v>142891899</v>
      </c>
      <c r="K28" s="25">
        <v>173129400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5474375</v>
      </c>
      <c r="C31" s="6">
        <v>5867307</v>
      </c>
      <c r="D31" s="23">
        <v>0</v>
      </c>
      <c r="E31" s="24">
        <v>0</v>
      </c>
      <c r="F31" s="6">
        <v>0</v>
      </c>
      <c r="G31" s="25">
        <v>0</v>
      </c>
      <c r="H31" s="26">
        <v>219598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5474375</v>
      </c>
      <c r="C32" s="7">
        <f aca="true" t="shared" si="5" ref="C32:K32">SUM(C28:C31)</f>
        <v>121775641</v>
      </c>
      <c r="D32" s="69">
        <f t="shared" si="5"/>
        <v>67774406</v>
      </c>
      <c r="E32" s="70">
        <f t="shared" si="5"/>
        <v>99164001</v>
      </c>
      <c r="F32" s="7">
        <f t="shared" si="5"/>
        <v>129164001</v>
      </c>
      <c r="G32" s="71">
        <f t="shared" si="5"/>
        <v>129164001</v>
      </c>
      <c r="H32" s="72">
        <f t="shared" si="5"/>
        <v>568042253</v>
      </c>
      <c r="I32" s="70">
        <f t="shared" si="5"/>
        <v>143590449</v>
      </c>
      <c r="J32" s="7">
        <f t="shared" si="5"/>
        <v>142891899</v>
      </c>
      <c r="K32" s="71">
        <f t="shared" si="5"/>
        <v>173129400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153954059</v>
      </c>
      <c r="C35" s="6">
        <v>215319097</v>
      </c>
      <c r="D35" s="23">
        <v>506896818</v>
      </c>
      <c r="E35" s="24">
        <v>227958800</v>
      </c>
      <c r="F35" s="6">
        <v>227958800</v>
      </c>
      <c r="G35" s="25">
        <v>227958800</v>
      </c>
      <c r="H35" s="26">
        <v>520886943</v>
      </c>
      <c r="I35" s="24">
        <v>360637335</v>
      </c>
      <c r="J35" s="6">
        <v>380903150</v>
      </c>
      <c r="K35" s="25">
        <v>389589811</v>
      </c>
    </row>
    <row r="36" spans="1:11" ht="12.75">
      <c r="A36" s="22" t="s">
        <v>40</v>
      </c>
      <c r="B36" s="6">
        <v>853394087</v>
      </c>
      <c r="C36" s="6">
        <v>897609132</v>
      </c>
      <c r="D36" s="23">
        <v>898829713</v>
      </c>
      <c r="E36" s="24">
        <v>941550235</v>
      </c>
      <c r="F36" s="6">
        <v>974550235</v>
      </c>
      <c r="G36" s="25">
        <v>974550235</v>
      </c>
      <c r="H36" s="26">
        <v>1441988789</v>
      </c>
      <c r="I36" s="24">
        <v>1090202676</v>
      </c>
      <c r="J36" s="6">
        <v>1140621187</v>
      </c>
      <c r="K36" s="25">
        <v>1175317807</v>
      </c>
    </row>
    <row r="37" spans="1:11" ht="12.75">
      <c r="A37" s="22" t="s">
        <v>41</v>
      </c>
      <c r="B37" s="6">
        <v>818071867</v>
      </c>
      <c r="C37" s="6">
        <v>1118035291</v>
      </c>
      <c r="D37" s="23">
        <v>1764634175</v>
      </c>
      <c r="E37" s="24">
        <v>1239007360</v>
      </c>
      <c r="F37" s="6">
        <v>1239007360</v>
      </c>
      <c r="G37" s="25">
        <v>1239007360</v>
      </c>
      <c r="H37" s="26">
        <v>1953012320</v>
      </c>
      <c r="I37" s="24">
        <v>1674383044</v>
      </c>
      <c r="J37" s="6">
        <v>1764799727</v>
      </c>
      <c r="K37" s="25">
        <v>1787733897</v>
      </c>
    </row>
    <row r="38" spans="1:11" ht="12.75">
      <c r="A38" s="22" t="s">
        <v>42</v>
      </c>
      <c r="B38" s="6">
        <v>167593253</v>
      </c>
      <c r="C38" s="6">
        <v>156698130</v>
      </c>
      <c r="D38" s="23">
        <v>-346725</v>
      </c>
      <c r="E38" s="24">
        <v>772517</v>
      </c>
      <c r="F38" s="6">
        <v>30772517</v>
      </c>
      <c r="G38" s="25">
        <v>30772517</v>
      </c>
      <c r="H38" s="26">
        <v>5582116</v>
      </c>
      <c r="I38" s="24">
        <v>43660000</v>
      </c>
      <c r="J38" s="6">
        <v>46017640</v>
      </c>
      <c r="K38" s="25">
        <v>48367592</v>
      </c>
    </row>
    <row r="39" spans="1:11" ht="12.75">
      <c r="A39" s="22" t="s">
        <v>43</v>
      </c>
      <c r="B39" s="6">
        <v>21683026</v>
      </c>
      <c r="C39" s="6">
        <v>-161805192</v>
      </c>
      <c r="D39" s="23">
        <v>-170420393</v>
      </c>
      <c r="E39" s="24">
        <v>-40606183</v>
      </c>
      <c r="F39" s="6">
        <v>-35765604</v>
      </c>
      <c r="G39" s="25">
        <v>-35765604</v>
      </c>
      <c r="H39" s="26">
        <v>383549686</v>
      </c>
      <c r="I39" s="24">
        <v>-267203033</v>
      </c>
      <c r="J39" s="6">
        <v>-289293030</v>
      </c>
      <c r="K39" s="25">
        <v>-271193871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88557796</v>
      </c>
      <c r="C42" s="6">
        <v>74933246</v>
      </c>
      <c r="D42" s="23">
        <v>-608867431</v>
      </c>
      <c r="E42" s="24">
        <v>-695262558</v>
      </c>
      <c r="F42" s="6">
        <v>-696046473</v>
      </c>
      <c r="G42" s="25">
        <v>-696046473</v>
      </c>
      <c r="H42" s="26">
        <v>-652041034</v>
      </c>
      <c r="I42" s="24">
        <v>-741131476</v>
      </c>
      <c r="J42" s="6">
        <v>-770882721</v>
      </c>
      <c r="K42" s="25">
        <v>-817153409</v>
      </c>
    </row>
    <row r="43" spans="1:11" ht="12.75">
      <c r="A43" s="22" t="s">
        <v>46</v>
      </c>
      <c r="B43" s="6">
        <v>-77196006</v>
      </c>
      <c r="C43" s="6">
        <v>-73204862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-6003241</v>
      </c>
      <c r="C44" s="6">
        <v>-6391358</v>
      </c>
      <c r="D44" s="23">
        <v>5341391</v>
      </c>
      <c r="E44" s="24">
        <v>-127383797</v>
      </c>
      <c r="F44" s="6">
        <v>0</v>
      </c>
      <c r="G44" s="25">
        <v>0</v>
      </c>
      <c r="H44" s="26">
        <v>127353198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8443765</v>
      </c>
      <c r="C45" s="7">
        <v>3780791</v>
      </c>
      <c r="D45" s="69">
        <v>-598833704</v>
      </c>
      <c r="E45" s="70">
        <v>-811185564</v>
      </c>
      <c r="F45" s="7">
        <v>-684585682</v>
      </c>
      <c r="G45" s="71">
        <v>-684585682</v>
      </c>
      <c r="H45" s="72">
        <v>-517408253</v>
      </c>
      <c r="I45" s="70">
        <v>-732615475</v>
      </c>
      <c r="J45" s="7">
        <v>-764282658</v>
      </c>
      <c r="K45" s="71">
        <v>-810196942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8443765</v>
      </c>
      <c r="C48" s="6">
        <v>3780791</v>
      </c>
      <c r="D48" s="23">
        <v>7260440</v>
      </c>
      <c r="E48" s="24">
        <v>3977392</v>
      </c>
      <c r="F48" s="6">
        <v>3977392</v>
      </c>
      <c r="G48" s="25">
        <v>3977392</v>
      </c>
      <c r="H48" s="26">
        <v>40734928</v>
      </c>
      <c r="I48" s="24">
        <v>6600063</v>
      </c>
      <c r="J48" s="6">
        <v>6956467</v>
      </c>
      <c r="K48" s="25">
        <v>7208844</v>
      </c>
    </row>
    <row r="49" spans="1:11" ht="12.75">
      <c r="A49" s="22" t="s">
        <v>51</v>
      </c>
      <c r="B49" s="6">
        <f>+B75</f>
        <v>585535185.1641324</v>
      </c>
      <c r="C49" s="6">
        <f aca="true" t="shared" si="6" ref="C49:K49">+C75</f>
        <v>867421607.7050307</v>
      </c>
      <c r="D49" s="23">
        <f t="shared" si="6"/>
        <v>1359521048</v>
      </c>
      <c r="E49" s="24">
        <f t="shared" si="6"/>
        <v>1081763576</v>
      </c>
      <c r="F49" s="6">
        <f t="shared" si="6"/>
        <v>1081763576</v>
      </c>
      <c r="G49" s="25">
        <f t="shared" si="6"/>
        <v>1081763576</v>
      </c>
      <c r="H49" s="26">
        <f t="shared" si="6"/>
        <v>1619441346</v>
      </c>
      <c r="I49" s="24">
        <f t="shared" si="6"/>
        <v>1254403277</v>
      </c>
      <c r="J49" s="6">
        <f t="shared" si="6"/>
        <v>1322141054</v>
      </c>
      <c r="K49" s="25">
        <f t="shared" si="6"/>
        <v>1325798894</v>
      </c>
    </row>
    <row r="50" spans="1:11" ht="12.75">
      <c r="A50" s="33" t="s">
        <v>52</v>
      </c>
      <c r="B50" s="7">
        <f>+B48-B49</f>
        <v>-577091420.1641324</v>
      </c>
      <c r="C50" s="7">
        <f aca="true" t="shared" si="7" ref="C50:K50">+C48-C49</f>
        <v>-863640816.7050307</v>
      </c>
      <c r="D50" s="69">
        <f t="shared" si="7"/>
        <v>-1352260608</v>
      </c>
      <c r="E50" s="70">
        <f t="shared" si="7"/>
        <v>-1077786184</v>
      </c>
      <c r="F50" s="7">
        <f t="shared" si="7"/>
        <v>-1077786184</v>
      </c>
      <c r="G50" s="71">
        <f t="shared" si="7"/>
        <v>-1077786184</v>
      </c>
      <c r="H50" s="72">
        <f t="shared" si="7"/>
        <v>-1578706418</v>
      </c>
      <c r="I50" s="70">
        <f t="shared" si="7"/>
        <v>-1247803214</v>
      </c>
      <c r="J50" s="7">
        <f t="shared" si="7"/>
        <v>-1315184587</v>
      </c>
      <c r="K50" s="71">
        <f t="shared" si="7"/>
        <v>-1318590050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852544494</v>
      </c>
      <c r="C53" s="6">
        <v>896697587</v>
      </c>
      <c r="D53" s="23">
        <v>657249740</v>
      </c>
      <c r="E53" s="24">
        <v>916550235</v>
      </c>
      <c r="F53" s="6">
        <v>949550235</v>
      </c>
      <c r="G53" s="25">
        <v>949550235</v>
      </c>
      <c r="H53" s="26">
        <v>1368378835</v>
      </c>
      <c r="I53" s="24">
        <v>848622703</v>
      </c>
      <c r="J53" s="6">
        <v>899041214</v>
      </c>
      <c r="K53" s="25">
        <v>933737834</v>
      </c>
    </row>
    <row r="54" spans="1:11" ht="12.75">
      <c r="A54" s="22" t="s">
        <v>55</v>
      </c>
      <c r="B54" s="6">
        <v>62790113</v>
      </c>
      <c r="C54" s="6">
        <v>66234822</v>
      </c>
      <c r="D54" s="23">
        <v>0</v>
      </c>
      <c r="E54" s="24">
        <v>68958600</v>
      </c>
      <c r="F54" s="6">
        <v>68958600</v>
      </c>
      <c r="G54" s="25">
        <v>68958600</v>
      </c>
      <c r="H54" s="26">
        <v>75817264</v>
      </c>
      <c r="I54" s="24">
        <v>73440909</v>
      </c>
      <c r="J54" s="6">
        <v>77406719</v>
      </c>
      <c r="K54" s="25">
        <v>81586680</v>
      </c>
    </row>
    <row r="55" spans="1:11" ht="12.75">
      <c r="A55" s="22" t="s">
        <v>56</v>
      </c>
      <c r="B55" s="6">
        <v>0</v>
      </c>
      <c r="C55" s="6">
        <v>0</v>
      </c>
      <c r="D55" s="23">
        <v>19398414</v>
      </c>
      <c r="E55" s="24">
        <v>93173552</v>
      </c>
      <c r="F55" s="6">
        <v>93173552</v>
      </c>
      <c r="G55" s="25">
        <v>93173552</v>
      </c>
      <c r="H55" s="26">
        <v>75737328</v>
      </c>
      <c r="I55" s="24">
        <v>113021236</v>
      </c>
      <c r="J55" s="6">
        <v>122886833</v>
      </c>
      <c r="K55" s="25">
        <v>155012539</v>
      </c>
    </row>
    <row r="56" spans="1:11" ht="12.75">
      <c r="A56" s="22" t="s">
        <v>57</v>
      </c>
      <c r="B56" s="6">
        <v>10048011</v>
      </c>
      <c r="C56" s="6">
        <v>25643238</v>
      </c>
      <c r="D56" s="23">
        <v>12283239</v>
      </c>
      <c r="E56" s="24">
        <v>20598520</v>
      </c>
      <c r="F56" s="6">
        <v>32363220</v>
      </c>
      <c r="G56" s="25">
        <v>32363220</v>
      </c>
      <c r="H56" s="26">
        <v>36174256</v>
      </c>
      <c r="I56" s="24">
        <v>40577309</v>
      </c>
      <c r="J56" s="6">
        <v>43055763</v>
      </c>
      <c r="K56" s="25">
        <v>45212726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37152110</v>
      </c>
      <c r="C60" s="6">
        <v>42504550</v>
      </c>
      <c r="D60" s="23">
        <v>0</v>
      </c>
      <c r="E60" s="24">
        <v>13895673</v>
      </c>
      <c r="F60" s="6">
        <v>13895673</v>
      </c>
      <c r="G60" s="25">
        <v>13895673</v>
      </c>
      <c r="H60" s="26">
        <v>13895673</v>
      </c>
      <c r="I60" s="24">
        <v>14618248</v>
      </c>
      <c r="J60" s="6">
        <v>15407633</v>
      </c>
      <c r="K60" s="25">
        <v>16239645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0.8415618350023683</v>
      </c>
      <c r="C70" s="5">
        <f aca="true" t="shared" si="8" ref="C70:K70">IF(ISERROR(C71/C72),0,(C71/C72))</f>
        <v>0.6446855367155917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104</v>
      </c>
      <c r="B71" s="2">
        <f>+B83</f>
        <v>260137260</v>
      </c>
      <c r="C71" s="2">
        <f aca="true" t="shared" si="9" ref="C71:K71">+C83</f>
        <v>228020572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105</v>
      </c>
      <c r="B72" s="2">
        <f>+B77</f>
        <v>309112473</v>
      </c>
      <c r="C72" s="2">
        <f aca="true" t="shared" si="10" ref="C72:K72">+C77</f>
        <v>353692706</v>
      </c>
      <c r="D72" s="2">
        <f t="shared" si="10"/>
        <v>346524684</v>
      </c>
      <c r="E72" s="2">
        <f t="shared" si="10"/>
        <v>456963696</v>
      </c>
      <c r="F72" s="2">
        <f t="shared" si="10"/>
        <v>455907034</v>
      </c>
      <c r="G72" s="2">
        <f t="shared" si="10"/>
        <v>455907034</v>
      </c>
      <c r="H72" s="2">
        <f t="shared" si="10"/>
        <v>434112528</v>
      </c>
      <c r="I72" s="2">
        <f t="shared" si="10"/>
        <v>525829586</v>
      </c>
      <c r="J72" s="2">
        <f t="shared" si="10"/>
        <v>554224390</v>
      </c>
      <c r="K72" s="2">
        <f t="shared" si="10"/>
        <v>584152509</v>
      </c>
    </row>
    <row r="73" spans="1:11" ht="12.75" hidden="1">
      <c r="A73" s="2" t="s">
        <v>106</v>
      </c>
      <c r="B73" s="2">
        <f>+B74</f>
        <v>197130652.16666666</v>
      </c>
      <c r="C73" s="2">
        <f aca="true" t="shared" si="11" ref="C73:K73">+(C78+C80+C81+C82)-(B78+B80+B81+B82)</f>
        <v>65838440</v>
      </c>
      <c r="D73" s="2">
        <f t="shared" si="11"/>
        <v>288667080</v>
      </c>
      <c r="E73" s="2">
        <f t="shared" si="11"/>
        <v>-276257553</v>
      </c>
      <c r="F73" s="2">
        <f>+(F78+F80+F81+F82)-(D78+D80+D81+D82)</f>
        <v>-276257553</v>
      </c>
      <c r="G73" s="2">
        <f>+(G78+G80+G81+G82)-(D78+D80+D81+D82)</f>
        <v>-276257553</v>
      </c>
      <c r="H73" s="2">
        <f>+(H78+H80+H81+H82)-(D78+D80+D81+D82)</f>
        <v>-24530527</v>
      </c>
      <c r="I73" s="2">
        <f>+(I78+I80+I81+I82)-(E78+E80+E81+E82)</f>
        <v>129944010</v>
      </c>
      <c r="J73" s="2">
        <f t="shared" si="11"/>
        <v>19075589</v>
      </c>
      <c r="K73" s="2">
        <f t="shared" si="11"/>
        <v>9180360</v>
      </c>
    </row>
    <row r="74" spans="1:11" ht="12.75" hidden="1">
      <c r="A74" s="2" t="s">
        <v>107</v>
      </c>
      <c r="B74" s="2">
        <f>+TREND(C74:E74)</f>
        <v>197130652.16666666</v>
      </c>
      <c r="C74" s="2">
        <f>+C73</f>
        <v>65838440</v>
      </c>
      <c r="D74" s="2">
        <f aca="true" t="shared" si="12" ref="D74:K74">+D73</f>
        <v>288667080</v>
      </c>
      <c r="E74" s="2">
        <f t="shared" si="12"/>
        <v>-276257553</v>
      </c>
      <c r="F74" s="2">
        <f t="shared" si="12"/>
        <v>-276257553</v>
      </c>
      <c r="G74" s="2">
        <f t="shared" si="12"/>
        <v>-276257553</v>
      </c>
      <c r="H74" s="2">
        <f t="shared" si="12"/>
        <v>-24530527</v>
      </c>
      <c r="I74" s="2">
        <f t="shared" si="12"/>
        <v>129944010</v>
      </c>
      <c r="J74" s="2">
        <f t="shared" si="12"/>
        <v>19075589</v>
      </c>
      <c r="K74" s="2">
        <f t="shared" si="12"/>
        <v>9180360</v>
      </c>
    </row>
    <row r="75" spans="1:11" ht="12.75" hidden="1">
      <c r="A75" s="2" t="s">
        <v>108</v>
      </c>
      <c r="B75" s="2">
        <f>+B84-(((B80+B81+B78)*B70)-B79)</f>
        <v>585535185.1641324</v>
      </c>
      <c r="C75" s="2">
        <f aca="true" t="shared" si="13" ref="C75:K75">+C84-(((C80+C81+C78)*C70)-C79)</f>
        <v>867421607.7050307</v>
      </c>
      <c r="D75" s="2">
        <f t="shared" si="13"/>
        <v>1359521048</v>
      </c>
      <c r="E75" s="2">
        <f t="shared" si="13"/>
        <v>1081763576</v>
      </c>
      <c r="F75" s="2">
        <f t="shared" si="13"/>
        <v>1081763576</v>
      </c>
      <c r="G75" s="2">
        <f t="shared" si="13"/>
        <v>1081763576</v>
      </c>
      <c r="H75" s="2">
        <f t="shared" si="13"/>
        <v>1619441346</v>
      </c>
      <c r="I75" s="2">
        <f t="shared" si="13"/>
        <v>1254403277</v>
      </c>
      <c r="J75" s="2">
        <f t="shared" si="13"/>
        <v>1322141054</v>
      </c>
      <c r="K75" s="2">
        <f t="shared" si="13"/>
        <v>1325798894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309112473</v>
      </c>
      <c r="C77" s="3">
        <v>353692706</v>
      </c>
      <c r="D77" s="3">
        <v>346524684</v>
      </c>
      <c r="E77" s="3">
        <v>456963696</v>
      </c>
      <c r="F77" s="3">
        <v>455907034</v>
      </c>
      <c r="G77" s="3">
        <v>455907034</v>
      </c>
      <c r="H77" s="3">
        <v>434112528</v>
      </c>
      <c r="I77" s="3">
        <v>525829586</v>
      </c>
      <c r="J77" s="3">
        <v>554224390</v>
      </c>
      <c r="K77" s="3">
        <v>584152509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707607258</v>
      </c>
      <c r="C79" s="3">
        <v>1003381038</v>
      </c>
      <c r="D79" s="3">
        <v>1359521048</v>
      </c>
      <c r="E79" s="3">
        <v>1081763576</v>
      </c>
      <c r="F79" s="3">
        <v>1081763576</v>
      </c>
      <c r="G79" s="3">
        <v>1081763576</v>
      </c>
      <c r="H79" s="3">
        <v>1619441346</v>
      </c>
      <c r="I79" s="3">
        <v>1254403277</v>
      </c>
      <c r="J79" s="3">
        <v>1322141054</v>
      </c>
      <c r="K79" s="3">
        <v>1325798894</v>
      </c>
    </row>
    <row r="80" spans="1:11" ht="13.5" hidden="1">
      <c r="A80" s="1" t="s">
        <v>69</v>
      </c>
      <c r="B80" s="3">
        <v>46385682</v>
      </c>
      <c r="C80" s="3">
        <v>68897896</v>
      </c>
      <c r="D80" s="3">
        <v>124625503</v>
      </c>
      <c r="E80" s="3">
        <v>221859050</v>
      </c>
      <c r="F80" s="3">
        <v>221859050</v>
      </c>
      <c r="G80" s="3">
        <v>221859050</v>
      </c>
      <c r="H80" s="3">
        <v>112397671</v>
      </c>
      <c r="I80" s="3">
        <v>353246170</v>
      </c>
      <c r="J80" s="3">
        <v>372321759</v>
      </c>
      <c r="K80" s="3">
        <v>381502119</v>
      </c>
    </row>
    <row r="81" spans="1:11" ht="13.5" hidden="1">
      <c r="A81" s="1" t="s">
        <v>70</v>
      </c>
      <c r="B81" s="3">
        <v>98668511</v>
      </c>
      <c r="C81" s="3">
        <v>141994737</v>
      </c>
      <c r="D81" s="3">
        <v>374934210</v>
      </c>
      <c r="E81" s="3">
        <v>1443110</v>
      </c>
      <c r="F81" s="3">
        <v>1443110</v>
      </c>
      <c r="G81" s="3">
        <v>1443110</v>
      </c>
      <c r="H81" s="3">
        <v>362631515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260137260</v>
      </c>
      <c r="C83" s="3">
        <v>228020572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114445494</v>
      </c>
      <c r="C5" s="6">
        <v>128980269</v>
      </c>
      <c r="D5" s="23">
        <v>134499406</v>
      </c>
      <c r="E5" s="24">
        <v>140000600</v>
      </c>
      <c r="F5" s="6">
        <v>140866870</v>
      </c>
      <c r="G5" s="25">
        <v>140866870</v>
      </c>
      <c r="H5" s="26">
        <v>143648431</v>
      </c>
      <c r="I5" s="24">
        <v>215204160</v>
      </c>
      <c r="J5" s="6">
        <v>227181570</v>
      </c>
      <c r="K5" s="25">
        <v>239528680</v>
      </c>
    </row>
    <row r="6" spans="1:11" ht="12.75">
      <c r="A6" s="22" t="s">
        <v>19</v>
      </c>
      <c r="B6" s="6">
        <v>513136112</v>
      </c>
      <c r="C6" s="6">
        <v>533334444</v>
      </c>
      <c r="D6" s="23">
        <v>639185577</v>
      </c>
      <c r="E6" s="24">
        <v>727626490</v>
      </c>
      <c r="F6" s="6">
        <v>741181080</v>
      </c>
      <c r="G6" s="25">
        <v>741181080</v>
      </c>
      <c r="H6" s="26">
        <v>698481724</v>
      </c>
      <c r="I6" s="24">
        <v>831098130</v>
      </c>
      <c r="J6" s="6">
        <v>885732730</v>
      </c>
      <c r="K6" s="25">
        <v>934337520</v>
      </c>
    </row>
    <row r="7" spans="1:11" ht="12.75">
      <c r="A7" s="22" t="s">
        <v>20</v>
      </c>
      <c r="B7" s="6">
        <v>2701837</v>
      </c>
      <c r="C7" s="6">
        <v>2334536</v>
      </c>
      <c r="D7" s="23">
        <v>3778276</v>
      </c>
      <c r="E7" s="24">
        <v>1300000</v>
      </c>
      <c r="F7" s="6">
        <v>1500000</v>
      </c>
      <c r="G7" s="25">
        <v>1500000</v>
      </c>
      <c r="H7" s="26">
        <v>3783637</v>
      </c>
      <c r="I7" s="24">
        <v>1500000</v>
      </c>
      <c r="J7" s="6">
        <v>1500000</v>
      </c>
      <c r="K7" s="25">
        <v>1500000</v>
      </c>
    </row>
    <row r="8" spans="1:11" ht="12.75">
      <c r="A8" s="22" t="s">
        <v>21</v>
      </c>
      <c r="B8" s="6">
        <v>122910709</v>
      </c>
      <c r="C8" s="6">
        <v>131170475</v>
      </c>
      <c r="D8" s="23">
        <v>150216956</v>
      </c>
      <c r="E8" s="24">
        <v>168255300</v>
      </c>
      <c r="F8" s="6">
        <v>168255300</v>
      </c>
      <c r="G8" s="25">
        <v>168255300</v>
      </c>
      <c r="H8" s="26">
        <v>168246306</v>
      </c>
      <c r="I8" s="24">
        <v>189038600</v>
      </c>
      <c r="J8" s="6">
        <v>207450250</v>
      </c>
      <c r="K8" s="25">
        <v>229792400</v>
      </c>
    </row>
    <row r="9" spans="1:11" ht="12.75">
      <c r="A9" s="22" t="s">
        <v>22</v>
      </c>
      <c r="B9" s="6">
        <v>85573751</v>
      </c>
      <c r="C9" s="6">
        <v>77865794</v>
      </c>
      <c r="D9" s="23">
        <v>65838882</v>
      </c>
      <c r="E9" s="24">
        <v>68223600</v>
      </c>
      <c r="F9" s="6">
        <v>69152100</v>
      </c>
      <c r="G9" s="25">
        <v>69152100</v>
      </c>
      <c r="H9" s="26">
        <v>54492223</v>
      </c>
      <c r="I9" s="24">
        <v>75211190</v>
      </c>
      <c r="J9" s="6">
        <v>77829050</v>
      </c>
      <c r="K9" s="25">
        <v>83359050</v>
      </c>
    </row>
    <row r="10" spans="1:11" ht="20.25">
      <c r="A10" s="27" t="s">
        <v>98</v>
      </c>
      <c r="B10" s="28">
        <f>SUM(B5:B9)</f>
        <v>838767903</v>
      </c>
      <c r="C10" s="29">
        <f aca="true" t="shared" si="0" ref="C10:K10">SUM(C5:C9)</f>
        <v>873685518</v>
      </c>
      <c r="D10" s="30">
        <f t="shared" si="0"/>
        <v>993519097</v>
      </c>
      <c r="E10" s="28">
        <f t="shared" si="0"/>
        <v>1105405990</v>
      </c>
      <c r="F10" s="29">
        <f t="shared" si="0"/>
        <v>1120955350</v>
      </c>
      <c r="G10" s="31">
        <f t="shared" si="0"/>
        <v>1120955350</v>
      </c>
      <c r="H10" s="32">
        <f t="shared" si="0"/>
        <v>1068652321</v>
      </c>
      <c r="I10" s="28">
        <f t="shared" si="0"/>
        <v>1312052080</v>
      </c>
      <c r="J10" s="29">
        <f t="shared" si="0"/>
        <v>1399693600</v>
      </c>
      <c r="K10" s="31">
        <f t="shared" si="0"/>
        <v>1488517650</v>
      </c>
    </row>
    <row r="11" spans="1:11" ht="12.75">
      <c r="A11" s="22" t="s">
        <v>23</v>
      </c>
      <c r="B11" s="6">
        <v>231547661</v>
      </c>
      <c r="C11" s="6">
        <v>244887770</v>
      </c>
      <c r="D11" s="23">
        <v>262460494</v>
      </c>
      <c r="E11" s="24">
        <v>307178430</v>
      </c>
      <c r="F11" s="6">
        <v>321676330</v>
      </c>
      <c r="G11" s="25">
        <v>321676330</v>
      </c>
      <c r="H11" s="26">
        <v>288617760</v>
      </c>
      <c r="I11" s="24">
        <v>359389670</v>
      </c>
      <c r="J11" s="6">
        <v>389827270</v>
      </c>
      <c r="K11" s="25">
        <v>413065634</v>
      </c>
    </row>
    <row r="12" spans="1:11" ht="12.75">
      <c r="A12" s="22" t="s">
        <v>24</v>
      </c>
      <c r="B12" s="6">
        <v>15246934</v>
      </c>
      <c r="C12" s="6">
        <v>15772177</v>
      </c>
      <c r="D12" s="23">
        <v>9996809</v>
      </c>
      <c r="E12" s="24">
        <v>18105160</v>
      </c>
      <c r="F12" s="6">
        <v>18539510</v>
      </c>
      <c r="G12" s="25">
        <v>18539510</v>
      </c>
      <c r="H12" s="26">
        <v>17554109</v>
      </c>
      <c r="I12" s="24">
        <v>19855440</v>
      </c>
      <c r="J12" s="6">
        <v>21046860</v>
      </c>
      <c r="K12" s="25">
        <v>22309740</v>
      </c>
    </row>
    <row r="13" spans="1:11" ht="12.75">
      <c r="A13" s="22" t="s">
        <v>99</v>
      </c>
      <c r="B13" s="6">
        <v>42930417</v>
      </c>
      <c r="C13" s="6">
        <v>42531628</v>
      </c>
      <c r="D13" s="23">
        <v>55128701</v>
      </c>
      <c r="E13" s="24">
        <v>67920380</v>
      </c>
      <c r="F13" s="6">
        <v>66104940</v>
      </c>
      <c r="G13" s="25">
        <v>66104940</v>
      </c>
      <c r="H13" s="26">
        <v>72114520</v>
      </c>
      <c r="I13" s="24">
        <v>83085060</v>
      </c>
      <c r="J13" s="6">
        <v>98233810</v>
      </c>
      <c r="K13" s="25">
        <v>117287130</v>
      </c>
    </row>
    <row r="14" spans="1:11" ht="12.75">
      <c r="A14" s="22" t="s">
        <v>25</v>
      </c>
      <c r="B14" s="6">
        <v>991346</v>
      </c>
      <c r="C14" s="6">
        <v>3175420</v>
      </c>
      <c r="D14" s="23">
        <v>4023940</v>
      </c>
      <c r="E14" s="24">
        <v>2714950</v>
      </c>
      <c r="F14" s="6">
        <v>3014950</v>
      </c>
      <c r="G14" s="25">
        <v>3014950</v>
      </c>
      <c r="H14" s="26">
        <v>8063255</v>
      </c>
      <c r="I14" s="24">
        <v>6448030</v>
      </c>
      <c r="J14" s="6">
        <v>12203350</v>
      </c>
      <c r="K14" s="25">
        <v>13682610</v>
      </c>
    </row>
    <row r="15" spans="1:11" ht="12.75">
      <c r="A15" s="22" t="s">
        <v>26</v>
      </c>
      <c r="B15" s="6">
        <v>338288396</v>
      </c>
      <c r="C15" s="6">
        <v>342880457</v>
      </c>
      <c r="D15" s="23">
        <v>352377135</v>
      </c>
      <c r="E15" s="24">
        <v>415422730</v>
      </c>
      <c r="F15" s="6">
        <v>415658840</v>
      </c>
      <c r="G15" s="25">
        <v>415658840</v>
      </c>
      <c r="H15" s="26">
        <v>414318408</v>
      </c>
      <c r="I15" s="24">
        <v>511947865</v>
      </c>
      <c r="J15" s="6">
        <v>547633565</v>
      </c>
      <c r="K15" s="25">
        <v>576648077</v>
      </c>
    </row>
    <row r="16" spans="1:11" ht="12.75">
      <c r="A16" s="22" t="s">
        <v>21</v>
      </c>
      <c r="B16" s="6">
        <v>0</v>
      </c>
      <c r="C16" s="6">
        <v>0</v>
      </c>
      <c r="D16" s="23">
        <v>9000</v>
      </c>
      <c r="E16" s="24">
        <v>1040500</v>
      </c>
      <c r="F16" s="6">
        <v>440500</v>
      </c>
      <c r="G16" s="25">
        <v>440500</v>
      </c>
      <c r="H16" s="26">
        <v>296533</v>
      </c>
      <c r="I16" s="24">
        <v>42020</v>
      </c>
      <c r="J16" s="6">
        <v>43070</v>
      </c>
      <c r="K16" s="25">
        <v>43570</v>
      </c>
    </row>
    <row r="17" spans="1:11" ht="12.75">
      <c r="A17" s="22" t="s">
        <v>27</v>
      </c>
      <c r="B17" s="6">
        <v>253668441</v>
      </c>
      <c r="C17" s="6">
        <v>255966267</v>
      </c>
      <c r="D17" s="23">
        <v>288505081</v>
      </c>
      <c r="E17" s="24">
        <v>280447730</v>
      </c>
      <c r="F17" s="6">
        <v>288015850</v>
      </c>
      <c r="G17" s="25">
        <v>288015850</v>
      </c>
      <c r="H17" s="26">
        <v>299134650</v>
      </c>
      <c r="I17" s="24">
        <v>329619470</v>
      </c>
      <c r="J17" s="6">
        <v>327337350</v>
      </c>
      <c r="K17" s="25">
        <v>326533705</v>
      </c>
    </row>
    <row r="18" spans="1:11" ht="12.75">
      <c r="A18" s="33" t="s">
        <v>28</v>
      </c>
      <c r="B18" s="34">
        <f>SUM(B11:B17)</f>
        <v>882673195</v>
      </c>
      <c r="C18" s="35">
        <f aca="true" t="shared" si="1" ref="C18:K18">SUM(C11:C17)</f>
        <v>905213719</v>
      </c>
      <c r="D18" s="36">
        <f t="shared" si="1"/>
        <v>972501160</v>
      </c>
      <c r="E18" s="34">
        <f t="shared" si="1"/>
        <v>1092829880</v>
      </c>
      <c r="F18" s="35">
        <f t="shared" si="1"/>
        <v>1113450920</v>
      </c>
      <c r="G18" s="37">
        <f t="shared" si="1"/>
        <v>1113450920</v>
      </c>
      <c r="H18" s="38">
        <f t="shared" si="1"/>
        <v>1100099235</v>
      </c>
      <c r="I18" s="34">
        <f t="shared" si="1"/>
        <v>1310387555</v>
      </c>
      <c r="J18" s="35">
        <f t="shared" si="1"/>
        <v>1396325275</v>
      </c>
      <c r="K18" s="37">
        <f t="shared" si="1"/>
        <v>1469570466</v>
      </c>
    </row>
    <row r="19" spans="1:11" ht="12.75">
      <c r="A19" s="33" t="s">
        <v>29</v>
      </c>
      <c r="B19" s="39">
        <f>+B10-B18</f>
        <v>-43905292</v>
      </c>
      <c r="C19" s="40">
        <f aca="true" t="shared" si="2" ref="C19:K19">+C10-C18</f>
        <v>-31528201</v>
      </c>
      <c r="D19" s="41">
        <f t="shared" si="2"/>
        <v>21017937</v>
      </c>
      <c r="E19" s="39">
        <f t="shared" si="2"/>
        <v>12576110</v>
      </c>
      <c r="F19" s="40">
        <f t="shared" si="2"/>
        <v>7504430</v>
      </c>
      <c r="G19" s="42">
        <f t="shared" si="2"/>
        <v>7504430</v>
      </c>
      <c r="H19" s="43">
        <f t="shared" si="2"/>
        <v>-31446914</v>
      </c>
      <c r="I19" s="39">
        <f t="shared" si="2"/>
        <v>1664525</v>
      </c>
      <c r="J19" s="40">
        <f t="shared" si="2"/>
        <v>3368325</v>
      </c>
      <c r="K19" s="42">
        <f t="shared" si="2"/>
        <v>18947184</v>
      </c>
    </row>
    <row r="20" spans="1:11" ht="20.25">
      <c r="A20" s="44" t="s">
        <v>30</v>
      </c>
      <c r="B20" s="45">
        <v>79982999</v>
      </c>
      <c r="C20" s="46">
        <v>78471900</v>
      </c>
      <c r="D20" s="47">
        <v>58600385</v>
      </c>
      <c r="E20" s="45">
        <v>68246700</v>
      </c>
      <c r="F20" s="46">
        <v>68246700</v>
      </c>
      <c r="G20" s="48">
        <v>68246700</v>
      </c>
      <c r="H20" s="49">
        <v>60979563</v>
      </c>
      <c r="I20" s="45">
        <v>81069400</v>
      </c>
      <c r="J20" s="46">
        <v>101692750</v>
      </c>
      <c r="K20" s="48">
        <v>94963600</v>
      </c>
    </row>
    <row r="21" spans="1:11" ht="12.75">
      <c r="A21" s="22" t="s">
        <v>100</v>
      </c>
      <c r="B21" s="50">
        <v>0</v>
      </c>
      <c r="C21" s="51">
        <v>-10414953</v>
      </c>
      <c r="D21" s="52">
        <v>51284721</v>
      </c>
      <c r="E21" s="50">
        <v>40000000</v>
      </c>
      <c r="F21" s="51">
        <v>52755840</v>
      </c>
      <c r="G21" s="53">
        <v>52755840</v>
      </c>
      <c r="H21" s="54">
        <v>67309718</v>
      </c>
      <c r="I21" s="50">
        <v>96200000</v>
      </c>
      <c r="J21" s="51">
        <v>0</v>
      </c>
      <c r="K21" s="53">
        <v>0</v>
      </c>
    </row>
    <row r="22" spans="1:11" ht="12.75">
      <c r="A22" s="55" t="s">
        <v>101</v>
      </c>
      <c r="B22" s="56">
        <f>SUM(B19:B21)</f>
        <v>36077707</v>
      </c>
      <c r="C22" s="57">
        <f aca="true" t="shared" si="3" ref="C22:K22">SUM(C19:C21)</f>
        <v>36528746</v>
      </c>
      <c r="D22" s="58">
        <f t="shared" si="3"/>
        <v>130903043</v>
      </c>
      <c r="E22" s="56">
        <f t="shared" si="3"/>
        <v>120822810</v>
      </c>
      <c r="F22" s="57">
        <f t="shared" si="3"/>
        <v>128506970</v>
      </c>
      <c r="G22" s="59">
        <f t="shared" si="3"/>
        <v>128506970</v>
      </c>
      <c r="H22" s="60">
        <f t="shared" si="3"/>
        <v>96842367</v>
      </c>
      <c r="I22" s="56">
        <f t="shared" si="3"/>
        <v>178933925</v>
      </c>
      <c r="J22" s="57">
        <f t="shared" si="3"/>
        <v>105061075</v>
      </c>
      <c r="K22" s="59">
        <f t="shared" si="3"/>
        <v>113910784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36077707</v>
      </c>
      <c r="C24" s="40">
        <f aca="true" t="shared" si="4" ref="C24:K24">SUM(C22:C23)</f>
        <v>36528746</v>
      </c>
      <c r="D24" s="41">
        <f t="shared" si="4"/>
        <v>130903043</v>
      </c>
      <c r="E24" s="39">
        <f t="shared" si="4"/>
        <v>120822810</v>
      </c>
      <c r="F24" s="40">
        <f t="shared" si="4"/>
        <v>128506970</v>
      </c>
      <c r="G24" s="42">
        <f t="shared" si="4"/>
        <v>128506970</v>
      </c>
      <c r="H24" s="43">
        <f t="shared" si="4"/>
        <v>96842367</v>
      </c>
      <c r="I24" s="39">
        <f t="shared" si="4"/>
        <v>178933925</v>
      </c>
      <c r="J24" s="40">
        <f t="shared" si="4"/>
        <v>105061075</v>
      </c>
      <c r="K24" s="42">
        <f t="shared" si="4"/>
        <v>113910784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99267341</v>
      </c>
      <c r="C27" s="7">
        <v>94637739</v>
      </c>
      <c r="D27" s="69">
        <v>102539748</v>
      </c>
      <c r="E27" s="70">
        <v>777867800</v>
      </c>
      <c r="F27" s="7">
        <v>152387640</v>
      </c>
      <c r="G27" s="71">
        <v>152387640</v>
      </c>
      <c r="H27" s="72">
        <v>117338596</v>
      </c>
      <c r="I27" s="70">
        <v>294517100</v>
      </c>
      <c r="J27" s="7">
        <v>215255450</v>
      </c>
      <c r="K27" s="71">
        <v>168620900</v>
      </c>
    </row>
    <row r="28" spans="1:11" ht="12.75">
      <c r="A28" s="73" t="s">
        <v>34</v>
      </c>
      <c r="B28" s="6">
        <v>77636695</v>
      </c>
      <c r="C28" s="6">
        <v>71515629</v>
      </c>
      <c r="D28" s="23">
        <v>97830046</v>
      </c>
      <c r="E28" s="24">
        <v>110746700</v>
      </c>
      <c r="F28" s="6">
        <v>123502540</v>
      </c>
      <c r="G28" s="25">
        <v>123502540</v>
      </c>
      <c r="H28" s="26">
        <v>113155961</v>
      </c>
      <c r="I28" s="24">
        <v>177269400</v>
      </c>
      <c r="J28" s="6">
        <v>101692750</v>
      </c>
      <c r="K28" s="25">
        <v>94963600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4484791</v>
      </c>
      <c r="C30" s="6">
        <v>1570649</v>
      </c>
      <c r="D30" s="23">
        <v>900470</v>
      </c>
      <c r="E30" s="24">
        <v>0</v>
      </c>
      <c r="F30" s="6">
        <v>6000000</v>
      </c>
      <c r="G30" s="25">
        <v>6000000</v>
      </c>
      <c r="H30" s="26">
        <v>0</v>
      </c>
      <c r="I30" s="24">
        <v>55972400</v>
      </c>
      <c r="J30" s="6">
        <v>51600000</v>
      </c>
      <c r="K30" s="25">
        <v>22000000</v>
      </c>
    </row>
    <row r="31" spans="1:11" ht="12.75">
      <c r="A31" s="22" t="s">
        <v>36</v>
      </c>
      <c r="B31" s="6">
        <v>17145855</v>
      </c>
      <c r="C31" s="6">
        <v>21551463</v>
      </c>
      <c r="D31" s="23">
        <v>0</v>
      </c>
      <c r="E31" s="24">
        <v>0</v>
      </c>
      <c r="F31" s="6">
        <v>22885100</v>
      </c>
      <c r="G31" s="25">
        <v>22885100</v>
      </c>
      <c r="H31" s="26">
        <v>4182635</v>
      </c>
      <c r="I31" s="24">
        <v>61275300</v>
      </c>
      <c r="J31" s="6">
        <v>61962700</v>
      </c>
      <c r="K31" s="25">
        <v>51657300</v>
      </c>
    </row>
    <row r="32" spans="1:11" ht="12.75">
      <c r="A32" s="33" t="s">
        <v>37</v>
      </c>
      <c r="B32" s="7">
        <f>SUM(B28:B31)</f>
        <v>99267341</v>
      </c>
      <c r="C32" s="7">
        <f aca="true" t="shared" si="5" ref="C32:K32">SUM(C28:C31)</f>
        <v>94637741</v>
      </c>
      <c r="D32" s="69">
        <f t="shared" si="5"/>
        <v>98730516</v>
      </c>
      <c r="E32" s="70">
        <f t="shared" si="5"/>
        <v>110746700</v>
      </c>
      <c r="F32" s="7">
        <f t="shared" si="5"/>
        <v>152387640</v>
      </c>
      <c r="G32" s="71">
        <f t="shared" si="5"/>
        <v>152387640</v>
      </c>
      <c r="H32" s="72">
        <f t="shared" si="5"/>
        <v>117338596</v>
      </c>
      <c r="I32" s="70">
        <f t="shared" si="5"/>
        <v>294517100</v>
      </c>
      <c r="J32" s="7">
        <f t="shared" si="5"/>
        <v>215255450</v>
      </c>
      <c r="K32" s="71">
        <f t="shared" si="5"/>
        <v>168620900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246022091</v>
      </c>
      <c r="C35" s="6">
        <v>243328024</v>
      </c>
      <c r="D35" s="23">
        <v>153584973</v>
      </c>
      <c r="E35" s="24">
        <v>444033836</v>
      </c>
      <c r="F35" s="6">
        <v>336436060</v>
      </c>
      <c r="G35" s="25">
        <v>336436060</v>
      </c>
      <c r="H35" s="26">
        <v>175490928</v>
      </c>
      <c r="I35" s="24">
        <v>344422960</v>
      </c>
      <c r="J35" s="6">
        <v>341153860</v>
      </c>
      <c r="K35" s="25">
        <v>335474760</v>
      </c>
    </row>
    <row r="36" spans="1:11" ht="12.75">
      <c r="A36" s="22" t="s">
        <v>40</v>
      </c>
      <c r="B36" s="6">
        <v>1234726398</v>
      </c>
      <c r="C36" s="6">
        <v>1286353741</v>
      </c>
      <c r="D36" s="23">
        <v>39527662</v>
      </c>
      <c r="E36" s="24">
        <v>2112101809</v>
      </c>
      <c r="F36" s="6">
        <v>1414352167</v>
      </c>
      <c r="G36" s="25">
        <v>1414352167</v>
      </c>
      <c r="H36" s="26">
        <v>360319975</v>
      </c>
      <c r="I36" s="24">
        <v>1625784207</v>
      </c>
      <c r="J36" s="6">
        <v>1742805847</v>
      </c>
      <c r="K36" s="25">
        <v>1794139617</v>
      </c>
    </row>
    <row r="37" spans="1:11" ht="12.75">
      <c r="A37" s="22" t="s">
        <v>41</v>
      </c>
      <c r="B37" s="6">
        <v>248494862</v>
      </c>
      <c r="C37" s="6">
        <v>266179979</v>
      </c>
      <c r="D37" s="23">
        <v>79196573</v>
      </c>
      <c r="E37" s="24">
        <v>259139929</v>
      </c>
      <c r="F37" s="6">
        <v>279967093</v>
      </c>
      <c r="G37" s="25">
        <v>279967093</v>
      </c>
      <c r="H37" s="26">
        <v>183659338</v>
      </c>
      <c r="I37" s="24">
        <v>285112204</v>
      </c>
      <c r="J37" s="6">
        <v>282338219</v>
      </c>
      <c r="K37" s="25">
        <v>268785579</v>
      </c>
    </row>
    <row r="38" spans="1:11" ht="12.75">
      <c r="A38" s="22" t="s">
        <v>42</v>
      </c>
      <c r="B38" s="6">
        <v>101143636</v>
      </c>
      <c r="C38" s="6">
        <v>81642311</v>
      </c>
      <c r="D38" s="23">
        <v>-6417156</v>
      </c>
      <c r="E38" s="24">
        <v>13279386</v>
      </c>
      <c r="F38" s="6">
        <v>14810563</v>
      </c>
      <c r="G38" s="25">
        <v>14810563</v>
      </c>
      <c r="H38" s="26">
        <v>-6484421</v>
      </c>
      <c r="I38" s="24">
        <v>59569617</v>
      </c>
      <c r="J38" s="6">
        <v>101707120</v>
      </c>
      <c r="K38" s="25">
        <v>116654020</v>
      </c>
    </row>
    <row r="39" spans="1:11" ht="12.75">
      <c r="A39" s="22" t="s">
        <v>43</v>
      </c>
      <c r="B39" s="6">
        <v>1131109991</v>
      </c>
      <c r="C39" s="6">
        <v>1181859475</v>
      </c>
      <c r="D39" s="23">
        <v>-11007374</v>
      </c>
      <c r="E39" s="24">
        <v>2162893520</v>
      </c>
      <c r="F39" s="6">
        <v>1327503601</v>
      </c>
      <c r="G39" s="25">
        <v>1327503601</v>
      </c>
      <c r="H39" s="26">
        <v>353169990</v>
      </c>
      <c r="I39" s="24">
        <v>1625525346</v>
      </c>
      <c r="J39" s="6">
        <v>1699914368</v>
      </c>
      <c r="K39" s="25">
        <v>1744174778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77265702</v>
      </c>
      <c r="C42" s="6">
        <v>78498934</v>
      </c>
      <c r="D42" s="23">
        <v>-755399033</v>
      </c>
      <c r="E42" s="24">
        <v>-905977850</v>
      </c>
      <c r="F42" s="6">
        <v>-920818950</v>
      </c>
      <c r="G42" s="25">
        <v>-920818950</v>
      </c>
      <c r="H42" s="26">
        <v>-860530450</v>
      </c>
      <c r="I42" s="24">
        <v>-1074540525</v>
      </c>
      <c r="J42" s="6">
        <v>-1147110795</v>
      </c>
      <c r="K42" s="25">
        <v>-1204178676</v>
      </c>
    </row>
    <row r="43" spans="1:11" ht="12.75">
      <c r="A43" s="22" t="s">
        <v>46</v>
      </c>
      <c r="B43" s="6">
        <v>-96348805</v>
      </c>
      <c r="C43" s="6">
        <v>-82918158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8066919</v>
      </c>
      <c r="C44" s="6">
        <v>1867967</v>
      </c>
      <c r="D44" s="23">
        <v>-2136553</v>
      </c>
      <c r="E44" s="24">
        <v>13376468</v>
      </c>
      <c r="F44" s="6">
        <v>4236016</v>
      </c>
      <c r="G44" s="25">
        <v>4236016</v>
      </c>
      <c r="H44" s="26">
        <v>-24068559</v>
      </c>
      <c r="I44" s="24">
        <v>-4763878</v>
      </c>
      <c r="J44" s="6">
        <v>-3259893</v>
      </c>
      <c r="K44" s="25">
        <v>-537253</v>
      </c>
    </row>
    <row r="45" spans="1:11" ht="12.75">
      <c r="A45" s="33" t="s">
        <v>48</v>
      </c>
      <c r="B45" s="7">
        <v>15178779</v>
      </c>
      <c r="C45" s="7">
        <v>12627596</v>
      </c>
      <c r="D45" s="69">
        <v>-757501274</v>
      </c>
      <c r="E45" s="70">
        <v>-889688787</v>
      </c>
      <c r="F45" s="7">
        <v>-899060054</v>
      </c>
      <c r="G45" s="71">
        <v>-899060054</v>
      </c>
      <c r="H45" s="72">
        <v>-884599009</v>
      </c>
      <c r="I45" s="70">
        <v>-1042685725</v>
      </c>
      <c r="J45" s="7">
        <v>-1116191010</v>
      </c>
      <c r="K45" s="71">
        <v>-1174011251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15178853</v>
      </c>
      <c r="C48" s="6">
        <v>12627595</v>
      </c>
      <c r="D48" s="23">
        <v>8658293</v>
      </c>
      <c r="E48" s="24">
        <v>15395000</v>
      </c>
      <c r="F48" s="6">
        <v>35418678</v>
      </c>
      <c r="G48" s="25">
        <v>35418678</v>
      </c>
      <c r="H48" s="26">
        <v>-6786845</v>
      </c>
      <c r="I48" s="24">
        <v>34179678</v>
      </c>
      <c r="J48" s="6">
        <v>30704678</v>
      </c>
      <c r="K48" s="25">
        <v>24859678</v>
      </c>
    </row>
    <row r="49" spans="1:11" ht="12.75">
      <c r="A49" s="22" t="s">
        <v>51</v>
      </c>
      <c r="B49" s="6">
        <f>+B75</f>
        <v>62064618.48181808</v>
      </c>
      <c r="C49" s="6">
        <f aca="true" t="shared" si="6" ref="C49:K49">+C75</f>
        <v>69623604.38523793</v>
      </c>
      <c r="D49" s="23">
        <f t="shared" si="6"/>
        <v>69964946</v>
      </c>
      <c r="E49" s="24">
        <f t="shared" si="6"/>
        <v>141362198</v>
      </c>
      <c r="F49" s="6">
        <f t="shared" si="6"/>
        <v>173507329</v>
      </c>
      <c r="G49" s="25">
        <f t="shared" si="6"/>
        <v>173507329</v>
      </c>
      <c r="H49" s="26">
        <f t="shared" si="6"/>
        <v>120997771</v>
      </c>
      <c r="I49" s="24">
        <f t="shared" si="6"/>
        <v>170246329</v>
      </c>
      <c r="J49" s="6">
        <f t="shared" si="6"/>
        <v>158676329</v>
      </c>
      <c r="K49" s="25">
        <f t="shared" si="6"/>
        <v>138696329</v>
      </c>
    </row>
    <row r="50" spans="1:11" ht="12.75">
      <c r="A50" s="33" t="s">
        <v>52</v>
      </c>
      <c r="B50" s="7">
        <f>+B48-B49</f>
        <v>-46885765.48181808</v>
      </c>
      <c r="C50" s="7">
        <f aca="true" t="shared" si="7" ref="C50:K50">+C48-C49</f>
        <v>-56996009.38523793</v>
      </c>
      <c r="D50" s="69">
        <f t="shared" si="7"/>
        <v>-61306653</v>
      </c>
      <c r="E50" s="70">
        <f t="shared" si="7"/>
        <v>-125967198</v>
      </c>
      <c r="F50" s="7">
        <f t="shared" si="7"/>
        <v>-138088651</v>
      </c>
      <c r="G50" s="71">
        <f t="shared" si="7"/>
        <v>-138088651</v>
      </c>
      <c r="H50" s="72">
        <f t="shared" si="7"/>
        <v>-127784616</v>
      </c>
      <c r="I50" s="70">
        <f t="shared" si="7"/>
        <v>-136066651</v>
      </c>
      <c r="J50" s="7">
        <f t="shared" si="7"/>
        <v>-127971651</v>
      </c>
      <c r="K50" s="71">
        <f t="shared" si="7"/>
        <v>-113836651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1234164917</v>
      </c>
      <c r="C53" s="6">
        <v>1285347391</v>
      </c>
      <c r="D53" s="23">
        <v>85421553</v>
      </c>
      <c r="E53" s="24">
        <v>2112101809</v>
      </c>
      <c r="F53" s="6">
        <v>1414352167</v>
      </c>
      <c r="G53" s="25">
        <v>1414352167</v>
      </c>
      <c r="H53" s="26">
        <v>315549982</v>
      </c>
      <c r="I53" s="24">
        <v>1625784207</v>
      </c>
      <c r="J53" s="6">
        <v>1742805847</v>
      </c>
      <c r="K53" s="25">
        <v>1794139617</v>
      </c>
    </row>
    <row r="54" spans="1:11" ht="12.75">
      <c r="A54" s="22" t="s">
        <v>55</v>
      </c>
      <c r="B54" s="6">
        <v>42930417</v>
      </c>
      <c r="C54" s="6">
        <v>42531628</v>
      </c>
      <c r="D54" s="23">
        <v>0</v>
      </c>
      <c r="E54" s="24">
        <v>67920380</v>
      </c>
      <c r="F54" s="6">
        <v>66104940</v>
      </c>
      <c r="G54" s="25">
        <v>66104940</v>
      </c>
      <c r="H54" s="26">
        <v>72114520</v>
      </c>
      <c r="I54" s="24">
        <v>83085060</v>
      </c>
      <c r="J54" s="6">
        <v>98233810</v>
      </c>
      <c r="K54" s="25">
        <v>117287130</v>
      </c>
    </row>
    <row r="55" spans="1:11" ht="12.75">
      <c r="A55" s="22" t="s">
        <v>56</v>
      </c>
      <c r="B55" s="6">
        <v>10107398</v>
      </c>
      <c r="C55" s="6">
        <v>0</v>
      </c>
      <c r="D55" s="23">
        <v>40742970</v>
      </c>
      <c r="E55" s="24">
        <v>653421600</v>
      </c>
      <c r="F55" s="6">
        <v>15241330</v>
      </c>
      <c r="G55" s="25">
        <v>15241330</v>
      </c>
      <c r="H55" s="26">
        <v>7546212</v>
      </c>
      <c r="I55" s="24">
        <v>67589420</v>
      </c>
      <c r="J55" s="6">
        <v>82284350</v>
      </c>
      <c r="K55" s="25">
        <v>58410800</v>
      </c>
    </row>
    <row r="56" spans="1:11" ht="12.75">
      <c r="A56" s="22" t="s">
        <v>57</v>
      </c>
      <c r="B56" s="6">
        <v>18129239</v>
      </c>
      <c r="C56" s="6">
        <v>18941729</v>
      </c>
      <c r="D56" s="23">
        <v>25495347</v>
      </c>
      <c r="E56" s="24">
        <v>44229640</v>
      </c>
      <c r="F56" s="6">
        <v>39105680</v>
      </c>
      <c r="G56" s="25">
        <v>39105680</v>
      </c>
      <c r="H56" s="26">
        <v>21775798</v>
      </c>
      <c r="I56" s="24">
        <v>50841250</v>
      </c>
      <c r="J56" s="6">
        <v>52523780</v>
      </c>
      <c r="K56" s="25">
        <v>53164241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31478047</v>
      </c>
      <c r="C59" s="6">
        <v>49345587</v>
      </c>
      <c r="D59" s="23">
        <v>28958405</v>
      </c>
      <c r="E59" s="24">
        <v>47524130</v>
      </c>
      <c r="F59" s="6">
        <v>47385210</v>
      </c>
      <c r="G59" s="25">
        <v>47385210</v>
      </c>
      <c r="H59" s="26">
        <v>47385210</v>
      </c>
      <c r="I59" s="24">
        <v>53623830</v>
      </c>
      <c r="J59" s="6">
        <v>56810360</v>
      </c>
      <c r="K59" s="25">
        <v>59854840</v>
      </c>
    </row>
    <row r="60" spans="1:11" ht="12.75">
      <c r="A60" s="90" t="s">
        <v>60</v>
      </c>
      <c r="B60" s="6">
        <v>15885707</v>
      </c>
      <c r="C60" s="6">
        <v>16846733</v>
      </c>
      <c r="D60" s="23">
        <v>18533817</v>
      </c>
      <c r="E60" s="24">
        <v>18229780</v>
      </c>
      <c r="F60" s="6">
        <v>25951310</v>
      </c>
      <c r="G60" s="25">
        <v>25951310</v>
      </c>
      <c r="H60" s="26">
        <v>25951310</v>
      </c>
      <c r="I60" s="24">
        <v>30730740</v>
      </c>
      <c r="J60" s="6">
        <v>32033800</v>
      </c>
      <c r="K60" s="25">
        <v>33684310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7670</v>
      </c>
      <c r="C62" s="98">
        <v>7670</v>
      </c>
      <c r="D62" s="99">
        <v>7670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14302</v>
      </c>
      <c r="C63" s="98">
        <v>14302</v>
      </c>
      <c r="D63" s="99">
        <v>14302</v>
      </c>
      <c r="E63" s="97">
        <v>2000</v>
      </c>
      <c r="F63" s="98">
        <v>2000</v>
      </c>
      <c r="G63" s="99">
        <v>2000</v>
      </c>
      <c r="H63" s="100">
        <v>2000</v>
      </c>
      <c r="I63" s="97">
        <v>2000</v>
      </c>
      <c r="J63" s="98">
        <v>1500</v>
      </c>
      <c r="K63" s="99">
        <v>1500</v>
      </c>
    </row>
    <row r="64" spans="1:11" ht="12.75">
      <c r="A64" s="96" t="s">
        <v>64</v>
      </c>
      <c r="B64" s="97">
        <v>36415</v>
      </c>
      <c r="C64" s="98">
        <v>38340</v>
      </c>
      <c r="D64" s="99">
        <v>38340</v>
      </c>
      <c r="E64" s="97">
        <v>38961</v>
      </c>
      <c r="F64" s="98">
        <v>38961</v>
      </c>
      <c r="G64" s="99">
        <v>38961</v>
      </c>
      <c r="H64" s="100">
        <v>38961</v>
      </c>
      <c r="I64" s="97">
        <v>39959</v>
      </c>
      <c r="J64" s="98">
        <v>41010</v>
      </c>
      <c r="K64" s="99">
        <v>41010</v>
      </c>
    </row>
    <row r="65" spans="1:11" ht="12.75">
      <c r="A65" s="96" t="s">
        <v>65</v>
      </c>
      <c r="B65" s="97">
        <v>20000</v>
      </c>
      <c r="C65" s="98">
        <v>20000</v>
      </c>
      <c r="D65" s="99">
        <v>20000</v>
      </c>
      <c r="E65" s="97">
        <v>30000</v>
      </c>
      <c r="F65" s="98">
        <v>30000</v>
      </c>
      <c r="G65" s="99">
        <v>30000</v>
      </c>
      <c r="H65" s="100">
        <v>30000</v>
      </c>
      <c r="I65" s="97">
        <v>30000</v>
      </c>
      <c r="J65" s="98">
        <v>30000</v>
      </c>
      <c r="K65" s="99">
        <v>30000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0.7751714521826373</v>
      </c>
      <c r="C70" s="5">
        <f aca="true" t="shared" si="8" ref="C70:K70">IF(ISERROR(C71/C72),0,(C71/C72))</f>
        <v>0.7825821705797718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104</v>
      </c>
      <c r="B71" s="2">
        <f>+B83</f>
        <v>538887066</v>
      </c>
      <c r="C71" s="2">
        <f aca="true" t="shared" si="9" ref="C71:K71">+C83</f>
        <v>559554185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105</v>
      </c>
      <c r="B72" s="2">
        <f>+B77</f>
        <v>695184355</v>
      </c>
      <c r="C72" s="2">
        <f aca="true" t="shared" si="10" ref="C72:K72">+C77</f>
        <v>715010137</v>
      </c>
      <c r="D72" s="2">
        <f t="shared" si="10"/>
        <v>806462340</v>
      </c>
      <c r="E72" s="2">
        <f t="shared" si="10"/>
        <v>904341720</v>
      </c>
      <c r="F72" s="2">
        <f t="shared" si="10"/>
        <v>914211080</v>
      </c>
      <c r="G72" s="2">
        <f t="shared" si="10"/>
        <v>914211080</v>
      </c>
      <c r="H72" s="2">
        <f t="shared" si="10"/>
        <v>859180457</v>
      </c>
      <c r="I72" s="2">
        <f t="shared" si="10"/>
        <v>1085243680</v>
      </c>
      <c r="J72" s="2">
        <f t="shared" si="10"/>
        <v>1154473550</v>
      </c>
      <c r="K72" s="2">
        <f t="shared" si="10"/>
        <v>1220955450</v>
      </c>
    </row>
    <row r="73" spans="1:11" ht="12.75" hidden="1">
      <c r="A73" s="2" t="s">
        <v>106</v>
      </c>
      <c r="B73" s="2">
        <f>+B74</f>
        <v>-69676607.99999994</v>
      </c>
      <c r="C73" s="2">
        <f aca="true" t="shared" si="11" ref="C73:K73">+(C78+C80+C81+C82)-(B78+B80+B81+B82)</f>
        <v>956834</v>
      </c>
      <c r="D73" s="2">
        <f t="shared" si="11"/>
        <v>-74895531</v>
      </c>
      <c r="E73" s="2">
        <f t="shared" si="11"/>
        <v>273052756</v>
      </c>
      <c r="F73" s="2">
        <f>+(F78+F80+F81+F82)-(D78+D80+D81+D82)</f>
        <v>140909822</v>
      </c>
      <c r="G73" s="2">
        <f>+(G78+G80+G81+G82)-(D78+D80+D81+D82)</f>
        <v>140909822</v>
      </c>
      <c r="H73" s="2">
        <f>+(H78+H80+H81+H82)-(D78+D80+D81+D82)</f>
        <v>57625742</v>
      </c>
      <c r="I73" s="2">
        <f>+(I78+I80+I81+I82)-(E78+E80+E81+E82)</f>
        <v>-123072034</v>
      </c>
      <c r="J73" s="2">
        <f t="shared" si="11"/>
        <v>70900</v>
      </c>
      <c r="K73" s="2">
        <f t="shared" si="11"/>
        <v>70900</v>
      </c>
    </row>
    <row r="74" spans="1:11" ht="12.75" hidden="1">
      <c r="A74" s="2" t="s">
        <v>107</v>
      </c>
      <c r="B74" s="2">
        <f>+TREND(C74:E74)</f>
        <v>-69676607.99999994</v>
      </c>
      <c r="C74" s="2">
        <f>+C73</f>
        <v>956834</v>
      </c>
      <c r="D74" s="2">
        <f aca="true" t="shared" si="12" ref="D74:K74">+D73</f>
        <v>-74895531</v>
      </c>
      <c r="E74" s="2">
        <f t="shared" si="12"/>
        <v>273052756</v>
      </c>
      <c r="F74" s="2">
        <f t="shared" si="12"/>
        <v>140909822</v>
      </c>
      <c r="G74" s="2">
        <f t="shared" si="12"/>
        <v>140909822</v>
      </c>
      <c r="H74" s="2">
        <f t="shared" si="12"/>
        <v>57625742</v>
      </c>
      <c r="I74" s="2">
        <f t="shared" si="12"/>
        <v>-123072034</v>
      </c>
      <c r="J74" s="2">
        <f t="shared" si="12"/>
        <v>70900</v>
      </c>
      <c r="K74" s="2">
        <f t="shared" si="12"/>
        <v>70900</v>
      </c>
    </row>
    <row r="75" spans="1:11" ht="12.75" hidden="1">
      <c r="A75" s="2" t="s">
        <v>108</v>
      </c>
      <c r="B75" s="2">
        <f>+B84-(((B80+B81+B78)*B70)-B79)</f>
        <v>62064618.48181808</v>
      </c>
      <c r="C75" s="2">
        <f aca="true" t="shared" si="13" ref="C75:K75">+C84-(((C80+C81+C78)*C70)-C79)</f>
        <v>69623604.38523793</v>
      </c>
      <c r="D75" s="2">
        <f t="shared" si="13"/>
        <v>69964946</v>
      </c>
      <c r="E75" s="2">
        <f t="shared" si="13"/>
        <v>141362198</v>
      </c>
      <c r="F75" s="2">
        <f t="shared" si="13"/>
        <v>173507329</v>
      </c>
      <c r="G75" s="2">
        <f t="shared" si="13"/>
        <v>173507329</v>
      </c>
      <c r="H75" s="2">
        <f t="shared" si="13"/>
        <v>120997771</v>
      </c>
      <c r="I75" s="2">
        <f t="shared" si="13"/>
        <v>170246329</v>
      </c>
      <c r="J75" s="2">
        <f t="shared" si="13"/>
        <v>158676329</v>
      </c>
      <c r="K75" s="2">
        <f t="shared" si="13"/>
        <v>138696329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695184355</v>
      </c>
      <c r="C77" s="3">
        <v>715010137</v>
      </c>
      <c r="D77" s="3">
        <v>806462340</v>
      </c>
      <c r="E77" s="3">
        <v>904341720</v>
      </c>
      <c r="F77" s="3">
        <v>914211080</v>
      </c>
      <c r="G77" s="3">
        <v>914211080</v>
      </c>
      <c r="H77" s="3">
        <v>859180457</v>
      </c>
      <c r="I77" s="3">
        <v>1085243680</v>
      </c>
      <c r="J77" s="3">
        <v>1154473550</v>
      </c>
      <c r="K77" s="3">
        <v>1220955450</v>
      </c>
    </row>
    <row r="78" spans="1:11" ht="13.5" hidden="1">
      <c r="A78" s="1" t="s">
        <v>67</v>
      </c>
      <c r="B78" s="3">
        <v>0</v>
      </c>
      <c r="C78" s="3">
        <v>1006496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225941523</v>
      </c>
      <c r="C79" s="3">
        <v>236676026</v>
      </c>
      <c r="D79" s="3">
        <v>69964946</v>
      </c>
      <c r="E79" s="3">
        <v>141362198</v>
      </c>
      <c r="F79" s="3">
        <v>173507329</v>
      </c>
      <c r="G79" s="3">
        <v>173507329</v>
      </c>
      <c r="H79" s="3">
        <v>120997771</v>
      </c>
      <c r="I79" s="3">
        <v>170246329</v>
      </c>
      <c r="J79" s="3">
        <v>158676329</v>
      </c>
      <c r="K79" s="3">
        <v>138696329</v>
      </c>
    </row>
    <row r="80" spans="1:11" ht="13.5" hidden="1">
      <c r="A80" s="1" t="s">
        <v>69</v>
      </c>
      <c r="B80" s="3">
        <v>147923830</v>
      </c>
      <c r="C80" s="3">
        <v>121133326</v>
      </c>
      <c r="D80" s="3">
        <v>59028938</v>
      </c>
      <c r="E80" s="3">
        <v>391992636</v>
      </c>
      <c r="F80" s="3">
        <v>271058254</v>
      </c>
      <c r="G80" s="3">
        <v>271058254</v>
      </c>
      <c r="H80" s="3">
        <v>64906814</v>
      </c>
      <c r="I80" s="3">
        <v>274599254</v>
      </c>
      <c r="J80" s="3">
        <v>268140254</v>
      </c>
      <c r="K80" s="3">
        <v>260681254</v>
      </c>
    </row>
    <row r="81" spans="1:11" ht="13.5" hidden="1">
      <c r="A81" s="1" t="s">
        <v>70</v>
      </c>
      <c r="B81" s="3">
        <v>63483471</v>
      </c>
      <c r="C81" s="3">
        <v>91323285</v>
      </c>
      <c r="D81" s="3">
        <v>82557142</v>
      </c>
      <c r="E81" s="3">
        <v>22646200</v>
      </c>
      <c r="F81" s="3">
        <v>11437648</v>
      </c>
      <c r="G81" s="3">
        <v>11437648</v>
      </c>
      <c r="H81" s="3">
        <v>134305008</v>
      </c>
      <c r="I81" s="3">
        <v>16967548</v>
      </c>
      <c r="J81" s="3">
        <v>23497448</v>
      </c>
      <c r="K81" s="3">
        <v>31027348</v>
      </c>
    </row>
    <row r="82" spans="1:11" ht="13.5" hidden="1">
      <c r="A82" s="1" t="s">
        <v>71</v>
      </c>
      <c r="B82" s="3">
        <v>4117476</v>
      </c>
      <c r="C82" s="3">
        <v>3018504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538887066</v>
      </c>
      <c r="C83" s="3">
        <v>559554185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22693193</v>
      </c>
      <c r="C5" s="6">
        <v>23319097</v>
      </c>
      <c r="D5" s="23">
        <v>27007571</v>
      </c>
      <c r="E5" s="24">
        <v>30533270</v>
      </c>
      <c r="F5" s="6">
        <v>30533270</v>
      </c>
      <c r="G5" s="25">
        <v>30533270</v>
      </c>
      <c r="H5" s="26">
        <v>14362780</v>
      </c>
      <c r="I5" s="24">
        <v>19374082</v>
      </c>
      <c r="J5" s="6">
        <v>20381533</v>
      </c>
      <c r="K5" s="25">
        <v>21441372</v>
      </c>
    </row>
    <row r="6" spans="1:11" ht="12.75">
      <c r="A6" s="22" t="s">
        <v>19</v>
      </c>
      <c r="B6" s="6">
        <v>65138739</v>
      </c>
      <c r="C6" s="6">
        <v>64219535</v>
      </c>
      <c r="D6" s="23">
        <v>70610202</v>
      </c>
      <c r="E6" s="24">
        <v>67228591</v>
      </c>
      <c r="F6" s="6">
        <v>67228591</v>
      </c>
      <c r="G6" s="25">
        <v>67228591</v>
      </c>
      <c r="H6" s="26">
        <v>49383062</v>
      </c>
      <c r="I6" s="24">
        <v>77622738</v>
      </c>
      <c r="J6" s="6">
        <v>81659369</v>
      </c>
      <c r="K6" s="25">
        <v>85905919</v>
      </c>
    </row>
    <row r="7" spans="1:11" ht="12.75">
      <c r="A7" s="22" t="s">
        <v>20</v>
      </c>
      <c r="B7" s="6">
        <v>235533</v>
      </c>
      <c r="C7" s="6">
        <v>122769</v>
      </c>
      <c r="D7" s="23">
        <v>858247</v>
      </c>
      <c r="E7" s="24">
        <v>205453</v>
      </c>
      <c r="F7" s="6">
        <v>205453</v>
      </c>
      <c r="G7" s="25">
        <v>205453</v>
      </c>
      <c r="H7" s="26">
        <v>965616</v>
      </c>
      <c r="I7" s="24">
        <v>216136</v>
      </c>
      <c r="J7" s="6">
        <v>229105</v>
      </c>
      <c r="K7" s="25">
        <v>242850</v>
      </c>
    </row>
    <row r="8" spans="1:11" ht="12.75">
      <c r="A8" s="22" t="s">
        <v>21</v>
      </c>
      <c r="B8" s="6">
        <v>86948674</v>
      </c>
      <c r="C8" s="6">
        <v>91448944</v>
      </c>
      <c r="D8" s="23">
        <v>93298070</v>
      </c>
      <c r="E8" s="24">
        <v>88694000</v>
      </c>
      <c r="F8" s="6">
        <v>88694000</v>
      </c>
      <c r="G8" s="25">
        <v>88694000</v>
      </c>
      <c r="H8" s="26">
        <v>95894659</v>
      </c>
      <c r="I8" s="24">
        <v>101794000</v>
      </c>
      <c r="J8" s="6">
        <v>108632484</v>
      </c>
      <c r="K8" s="25">
        <v>117128557</v>
      </c>
    </row>
    <row r="9" spans="1:11" ht="12.75">
      <c r="A9" s="22" t="s">
        <v>22</v>
      </c>
      <c r="B9" s="6">
        <v>29985335</v>
      </c>
      <c r="C9" s="6">
        <v>32222593</v>
      </c>
      <c r="D9" s="23">
        <v>18877915</v>
      </c>
      <c r="E9" s="24">
        <v>30087267</v>
      </c>
      <c r="F9" s="6">
        <v>30087267</v>
      </c>
      <c r="G9" s="25">
        <v>30087267</v>
      </c>
      <c r="H9" s="26">
        <v>26709410</v>
      </c>
      <c r="I9" s="24">
        <v>31651805</v>
      </c>
      <c r="J9" s="6">
        <v>33550913</v>
      </c>
      <c r="K9" s="25">
        <v>35563967</v>
      </c>
    </row>
    <row r="10" spans="1:11" ht="20.25">
      <c r="A10" s="27" t="s">
        <v>98</v>
      </c>
      <c r="B10" s="28">
        <f>SUM(B5:B9)</f>
        <v>205001474</v>
      </c>
      <c r="C10" s="29">
        <f aca="true" t="shared" si="0" ref="C10:K10">SUM(C5:C9)</f>
        <v>211332938</v>
      </c>
      <c r="D10" s="30">
        <f t="shared" si="0"/>
        <v>210652005</v>
      </c>
      <c r="E10" s="28">
        <f t="shared" si="0"/>
        <v>216748581</v>
      </c>
      <c r="F10" s="29">
        <f t="shared" si="0"/>
        <v>216748581</v>
      </c>
      <c r="G10" s="31">
        <f t="shared" si="0"/>
        <v>216748581</v>
      </c>
      <c r="H10" s="32">
        <f t="shared" si="0"/>
        <v>187315527</v>
      </c>
      <c r="I10" s="28">
        <f t="shared" si="0"/>
        <v>230658761</v>
      </c>
      <c r="J10" s="29">
        <f t="shared" si="0"/>
        <v>244453404</v>
      </c>
      <c r="K10" s="31">
        <f t="shared" si="0"/>
        <v>260282665</v>
      </c>
    </row>
    <row r="11" spans="1:11" ht="12.75">
      <c r="A11" s="22" t="s">
        <v>23</v>
      </c>
      <c r="B11" s="6">
        <v>77102233</v>
      </c>
      <c r="C11" s="6">
        <v>83924907</v>
      </c>
      <c r="D11" s="23">
        <v>78919651</v>
      </c>
      <c r="E11" s="24">
        <v>98785870</v>
      </c>
      <c r="F11" s="6">
        <v>98785870</v>
      </c>
      <c r="G11" s="25">
        <v>98785870</v>
      </c>
      <c r="H11" s="26">
        <v>90174</v>
      </c>
      <c r="I11" s="24">
        <v>99134454</v>
      </c>
      <c r="J11" s="6">
        <v>106602804</v>
      </c>
      <c r="K11" s="25">
        <v>114631901</v>
      </c>
    </row>
    <row r="12" spans="1:11" ht="12.75">
      <c r="A12" s="22" t="s">
        <v>24</v>
      </c>
      <c r="B12" s="6">
        <v>5613522</v>
      </c>
      <c r="C12" s="6">
        <v>5487409</v>
      </c>
      <c r="D12" s="23">
        <v>5754977</v>
      </c>
      <c r="E12" s="24">
        <v>6380553</v>
      </c>
      <c r="F12" s="6">
        <v>6380553</v>
      </c>
      <c r="G12" s="25">
        <v>6380553</v>
      </c>
      <c r="H12" s="26">
        <v>0</v>
      </c>
      <c r="I12" s="24">
        <v>6450487</v>
      </c>
      <c r="J12" s="6">
        <v>6837516</v>
      </c>
      <c r="K12" s="25">
        <v>7247769</v>
      </c>
    </row>
    <row r="13" spans="1:11" ht="12.75">
      <c r="A13" s="22" t="s">
        <v>99</v>
      </c>
      <c r="B13" s="6">
        <v>128583905</v>
      </c>
      <c r="C13" s="6">
        <v>55930957</v>
      </c>
      <c r="D13" s="23">
        <v>0</v>
      </c>
      <c r="E13" s="24">
        <v>5000000</v>
      </c>
      <c r="F13" s="6">
        <v>5000000</v>
      </c>
      <c r="G13" s="25">
        <v>5000000</v>
      </c>
      <c r="H13" s="26">
        <v>0</v>
      </c>
      <c r="I13" s="24">
        <v>15260000</v>
      </c>
      <c r="J13" s="6">
        <v>16053520</v>
      </c>
      <c r="K13" s="25">
        <v>16888303</v>
      </c>
    </row>
    <row r="14" spans="1:11" ht="12.75">
      <c r="A14" s="22" t="s">
        <v>25</v>
      </c>
      <c r="B14" s="6">
        <v>24409560</v>
      </c>
      <c r="C14" s="6">
        <v>42519369</v>
      </c>
      <c r="D14" s="23">
        <v>20142389</v>
      </c>
      <c r="E14" s="24">
        <v>3000000</v>
      </c>
      <c r="F14" s="6">
        <v>3000000</v>
      </c>
      <c r="G14" s="25">
        <v>3000000</v>
      </c>
      <c r="H14" s="26">
        <v>8679631</v>
      </c>
      <c r="I14" s="24">
        <v>7349200</v>
      </c>
      <c r="J14" s="6">
        <v>7731358</v>
      </c>
      <c r="K14" s="25">
        <v>8133389</v>
      </c>
    </row>
    <row r="15" spans="1:11" ht="12.75">
      <c r="A15" s="22" t="s">
        <v>26</v>
      </c>
      <c r="B15" s="6">
        <v>32793121</v>
      </c>
      <c r="C15" s="6">
        <v>20231330</v>
      </c>
      <c r="D15" s="23">
        <v>5060146</v>
      </c>
      <c r="E15" s="24">
        <v>10664500</v>
      </c>
      <c r="F15" s="6">
        <v>10664500</v>
      </c>
      <c r="G15" s="25">
        <v>10664500</v>
      </c>
      <c r="H15" s="26">
        <v>3359609</v>
      </c>
      <c r="I15" s="24">
        <v>16131526</v>
      </c>
      <c r="J15" s="6">
        <v>16670121</v>
      </c>
      <c r="K15" s="25">
        <v>17557963</v>
      </c>
    </row>
    <row r="16" spans="1:11" ht="12.75">
      <c r="A16" s="22" t="s">
        <v>21</v>
      </c>
      <c r="B16" s="6">
        <v>9595124</v>
      </c>
      <c r="C16" s="6">
        <v>3428952</v>
      </c>
      <c r="D16" s="23">
        <v>908521</v>
      </c>
      <c r="E16" s="24">
        <v>1050000</v>
      </c>
      <c r="F16" s="6">
        <v>1050000</v>
      </c>
      <c r="G16" s="25">
        <v>1050000</v>
      </c>
      <c r="H16" s="26">
        <v>200000</v>
      </c>
      <c r="I16" s="24">
        <v>4233800</v>
      </c>
      <c r="J16" s="6">
        <v>4487828</v>
      </c>
      <c r="K16" s="25">
        <v>4757098</v>
      </c>
    </row>
    <row r="17" spans="1:11" ht="12.75">
      <c r="A17" s="22" t="s">
        <v>27</v>
      </c>
      <c r="B17" s="6">
        <v>77245449</v>
      </c>
      <c r="C17" s="6">
        <v>170428274</v>
      </c>
      <c r="D17" s="23">
        <v>19609697</v>
      </c>
      <c r="E17" s="24">
        <v>45967024</v>
      </c>
      <c r="F17" s="6">
        <v>45967024</v>
      </c>
      <c r="G17" s="25">
        <v>45967024</v>
      </c>
      <c r="H17" s="26">
        <v>36728515</v>
      </c>
      <c r="I17" s="24">
        <v>74326238</v>
      </c>
      <c r="J17" s="6">
        <v>78283485</v>
      </c>
      <c r="K17" s="25">
        <v>82110074</v>
      </c>
    </row>
    <row r="18" spans="1:11" ht="12.75">
      <c r="A18" s="33" t="s">
        <v>28</v>
      </c>
      <c r="B18" s="34">
        <f>SUM(B11:B17)</f>
        <v>355342914</v>
      </c>
      <c r="C18" s="35">
        <f aca="true" t="shared" si="1" ref="C18:K18">SUM(C11:C17)</f>
        <v>381951198</v>
      </c>
      <c r="D18" s="36">
        <f t="shared" si="1"/>
        <v>130395381</v>
      </c>
      <c r="E18" s="34">
        <f t="shared" si="1"/>
        <v>170847947</v>
      </c>
      <c r="F18" s="35">
        <f t="shared" si="1"/>
        <v>170847947</v>
      </c>
      <c r="G18" s="37">
        <f t="shared" si="1"/>
        <v>170847947</v>
      </c>
      <c r="H18" s="38">
        <f t="shared" si="1"/>
        <v>49057929</v>
      </c>
      <c r="I18" s="34">
        <f t="shared" si="1"/>
        <v>222885705</v>
      </c>
      <c r="J18" s="35">
        <f t="shared" si="1"/>
        <v>236666632</v>
      </c>
      <c r="K18" s="37">
        <f t="shared" si="1"/>
        <v>251326497</v>
      </c>
    </row>
    <row r="19" spans="1:11" ht="12.75">
      <c r="A19" s="33" t="s">
        <v>29</v>
      </c>
      <c r="B19" s="39">
        <f>+B10-B18</f>
        <v>-150341440</v>
      </c>
      <c r="C19" s="40">
        <f aca="true" t="shared" si="2" ref="C19:K19">+C10-C18</f>
        <v>-170618260</v>
      </c>
      <c r="D19" s="41">
        <f t="shared" si="2"/>
        <v>80256624</v>
      </c>
      <c r="E19" s="39">
        <f t="shared" si="2"/>
        <v>45900634</v>
      </c>
      <c r="F19" s="40">
        <f t="shared" si="2"/>
        <v>45900634</v>
      </c>
      <c r="G19" s="42">
        <f t="shared" si="2"/>
        <v>45900634</v>
      </c>
      <c r="H19" s="43">
        <f t="shared" si="2"/>
        <v>138257598</v>
      </c>
      <c r="I19" s="39">
        <f t="shared" si="2"/>
        <v>7773056</v>
      </c>
      <c r="J19" s="40">
        <f t="shared" si="2"/>
        <v>7786772</v>
      </c>
      <c r="K19" s="42">
        <f t="shared" si="2"/>
        <v>8956168</v>
      </c>
    </row>
    <row r="20" spans="1:11" ht="20.25">
      <c r="A20" s="44" t="s">
        <v>30</v>
      </c>
      <c r="B20" s="45">
        <v>12635910</v>
      </c>
      <c r="C20" s="46">
        <v>4808273</v>
      </c>
      <c r="D20" s="47">
        <v>745219</v>
      </c>
      <c r="E20" s="45">
        <v>37064000</v>
      </c>
      <c r="F20" s="46">
        <v>37064000</v>
      </c>
      <c r="G20" s="48">
        <v>37064000</v>
      </c>
      <c r="H20" s="49">
        <v>38270463</v>
      </c>
      <c r="I20" s="45">
        <v>37444000</v>
      </c>
      <c r="J20" s="46">
        <v>44897000</v>
      </c>
      <c r="K20" s="48">
        <v>51764000</v>
      </c>
    </row>
    <row r="21" spans="1:11" ht="12.75">
      <c r="A21" s="22" t="s">
        <v>100</v>
      </c>
      <c r="B21" s="50">
        <v>0</v>
      </c>
      <c r="C21" s="51">
        <v>0</v>
      </c>
      <c r="D21" s="52">
        <v>785332</v>
      </c>
      <c r="E21" s="50">
        <v>0</v>
      </c>
      <c r="F21" s="51">
        <v>0</v>
      </c>
      <c r="G21" s="53">
        <v>0</v>
      </c>
      <c r="H21" s="54">
        <v>261</v>
      </c>
      <c r="I21" s="50">
        <v>0</v>
      </c>
      <c r="J21" s="51">
        <v>0</v>
      </c>
      <c r="K21" s="53">
        <v>0</v>
      </c>
    </row>
    <row r="22" spans="1:11" ht="12.75">
      <c r="A22" s="55" t="s">
        <v>101</v>
      </c>
      <c r="B22" s="56">
        <f>SUM(B19:B21)</f>
        <v>-137705530</v>
      </c>
      <c r="C22" s="57">
        <f aca="true" t="shared" si="3" ref="C22:K22">SUM(C19:C21)</f>
        <v>-165809987</v>
      </c>
      <c r="D22" s="58">
        <f t="shared" si="3"/>
        <v>81787175</v>
      </c>
      <c r="E22" s="56">
        <f t="shared" si="3"/>
        <v>82964634</v>
      </c>
      <c r="F22" s="57">
        <f t="shared" si="3"/>
        <v>82964634</v>
      </c>
      <c r="G22" s="59">
        <f t="shared" si="3"/>
        <v>82964634</v>
      </c>
      <c r="H22" s="60">
        <f t="shared" si="3"/>
        <v>176528322</v>
      </c>
      <c r="I22" s="56">
        <f t="shared" si="3"/>
        <v>45217056</v>
      </c>
      <c r="J22" s="57">
        <f t="shared" si="3"/>
        <v>52683772</v>
      </c>
      <c r="K22" s="59">
        <f t="shared" si="3"/>
        <v>60720168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-137705530</v>
      </c>
      <c r="C24" s="40">
        <f aca="true" t="shared" si="4" ref="C24:K24">SUM(C22:C23)</f>
        <v>-165809987</v>
      </c>
      <c r="D24" s="41">
        <f t="shared" si="4"/>
        <v>81787175</v>
      </c>
      <c r="E24" s="39">
        <f t="shared" si="4"/>
        <v>82964634</v>
      </c>
      <c r="F24" s="40">
        <f t="shared" si="4"/>
        <v>82964634</v>
      </c>
      <c r="G24" s="42">
        <f t="shared" si="4"/>
        <v>82964634</v>
      </c>
      <c r="H24" s="43">
        <f t="shared" si="4"/>
        <v>176528322</v>
      </c>
      <c r="I24" s="39">
        <f t="shared" si="4"/>
        <v>45217056</v>
      </c>
      <c r="J24" s="40">
        <f t="shared" si="4"/>
        <v>52683772</v>
      </c>
      <c r="K24" s="42">
        <f t="shared" si="4"/>
        <v>60720168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9031915</v>
      </c>
      <c r="C27" s="7">
        <v>6900291</v>
      </c>
      <c r="D27" s="69">
        <v>482387</v>
      </c>
      <c r="E27" s="70">
        <v>47060800</v>
      </c>
      <c r="F27" s="7">
        <v>47060800</v>
      </c>
      <c r="G27" s="71">
        <v>47060800</v>
      </c>
      <c r="H27" s="72">
        <v>20068988</v>
      </c>
      <c r="I27" s="70">
        <v>44671800</v>
      </c>
      <c r="J27" s="7">
        <v>77703806</v>
      </c>
      <c r="K27" s="71">
        <v>101250267</v>
      </c>
    </row>
    <row r="28" spans="1:11" ht="12.75">
      <c r="A28" s="73" t="s">
        <v>34</v>
      </c>
      <c r="B28" s="6">
        <v>8051791</v>
      </c>
      <c r="C28" s="6">
        <v>4660503</v>
      </c>
      <c r="D28" s="23">
        <v>304449</v>
      </c>
      <c r="E28" s="24">
        <v>36360800</v>
      </c>
      <c r="F28" s="6">
        <v>36360800</v>
      </c>
      <c r="G28" s="25">
        <v>36360800</v>
      </c>
      <c r="H28" s="26">
        <v>18400973</v>
      </c>
      <c r="I28" s="24">
        <v>36821800</v>
      </c>
      <c r="J28" s="6">
        <v>69904806</v>
      </c>
      <c r="K28" s="25">
        <v>92875205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980124</v>
      </c>
      <c r="C31" s="6">
        <v>2239788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7850000</v>
      </c>
      <c r="J31" s="6">
        <v>7799000</v>
      </c>
      <c r="K31" s="25">
        <v>8375062</v>
      </c>
    </row>
    <row r="32" spans="1:11" ht="12.75">
      <c r="A32" s="33" t="s">
        <v>37</v>
      </c>
      <c r="B32" s="7">
        <f>SUM(B28:B31)</f>
        <v>9031915</v>
      </c>
      <c r="C32" s="7">
        <f aca="true" t="shared" si="5" ref="C32:K32">SUM(C28:C31)</f>
        <v>6900291</v>
      </c>
      <c r="D32" s="69">
        <f t="shared" si="5"/>
        <v>304449</v>
      </c>
      <c r="E32" s="70">
        <f t="shared" si="5"/>
        <v>36360800</v>
      </c>
      <c r="F32" s="7">
        <f t="shared" si="5"/>
        <v>36360800</v>
      </c>
      <c r="G32" s="71">
        <f t="shared" si="5"/>
        <v>36360800</v>
      </c>
      <c r="H32" s="72">
        <f t="shared" si="5"/>
        <v>18400973</v>
      </c>
      <c r="I32" s="70">
        <f t="shared" si="5"/>
        <v>44671800</v>
      </c>
      <c r="J32" s="7">
        <f t="shared" si="5"/>
        <v>77703806</v>
      </c>
      <c r="K32" s="71">
        <f t="shared" si="5"/>
        <v>101250267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150140393</v>
      </c>
      <c r="C35" s="6">
        <v>131175129</v>
      </c>
      <c r="D35" s="23">
        <v>85217289</v>
      </c>
      <c r="E35" s="24">
        <v>82165196</v>
      </c>
      <c r="F35" s="6">
        <v>82165196</v>
      </c>
      <c r="G35" s="25">
        <v>82165196</v>
      </c>
      <c r="H35" s="26">
        <v>275593112</v>
      </c>
      <c r="I35" s="24">
        <v>87421777</v>
      </c>
      <c r="J35" s="6">
        <v>94790559</v>
      </c>
      <c r="K35" s="25">
        <v>102160081</v>
      </c>
    </row>
    <row r="36" spans="1:11" ht="12.75">
      <c r="A36" s="22" t="s">
        <v>40</v>
      </c>
      <c r="B36" s="6">
        <v>823547137</v>
      </c>
      <c r="C36" s="6">
        <v>818744353</v>
      </c>
      <c r="D36" s="23">
        <v>482387</v>
      </c>
      <c r="E36" s="24">
        <v>918655150</v>
      </c>
      <c r="F36" s="6">
        <v>918655150</v>
      </c>
      <c r="G36" s="25">
        <v>918655150</v>
      </c>
      <c r="H36" s="26">
        <v>927287732</v>
      </c>
      <c r="I36" s="24">
        <v>823360973</v>
      </c>
      <c r="J36" s="6">
        <v>856392978</v>
      </c>
      <c r="K36" s="25">
        <v>879939439</v>
      </c>
    </row>
    <row r="37" spans="1:11" ht="12.75">
      <c r="A37" s="22" t="s">
        <v>41</v>
      </c>
      <c r="B37" s="6">
        <v>355000346</v>
      </c>
      <c r="C37" s="6">
        <v>466240128</v>
      </c>
      <c r="D37" s="23">
        <v>4512596</v>
      </c>
      <c r="E37" s="24">
        <v>36500315</v>
      </c>
      <c r="F37" s="6">
        <v>36500315</v>
      </c>
      <c r="G37" s="25">
        <v>36500315</v>
      </c>
      <c r="H37" s="26">
        <v>526304444</v>
      </c>
      <c r="I37" s="24">
        <v>87363186</v>
      </c>
      <c r="J37" s="6">
        <v>87363630</v>
      </c>
      <c r="K37" s="25">
        <v>87363630</v>
      </c>
    </row>
    <row r="38" spans="1:11" ht="12.75">
      <c r="A38" s="22" t="s">
        <v>42</v>
      </c>
      <c r="B38" s="6">
        <v>24941774</v>
      </c>
      <c r="C38" s="6">
        <v>20405589</v>
      </c>
      <c r="D38" s="23">
        <v>-600000</v>
      </c>
      <c r="E38" s="24">
        <v>2656970</v>
      </c>
      <c r="F38" s="6">
        <v>2656970</v>
      </c>
      <c r="G38" s="25">
        <v>2656970</v>
      </c>
      <c r="H38" s="26">
        <v>27890354</v>
      </c>
      <c r="I38" s="24">
        <v>16735103</v>
      </c>
      <c r="J38" s="6">
        <v>16735103</v>
      </c>
      <c r="K38" s="25">
        <v>16735103</v>
      </c>
    </row>
    <row r="39" spans="1:11" ht="12.75">
      <c r="A39" s="22" t="s">
        <v>43</v>
      </c>
      <c r="B39" s="6">
        <v>593745410</v>
      </c>
      <c r="C39" s="6">
        <v>463273765</v>
      </c>
      <c r="D39" s="23">
        <v>0</v>
      </c>
      <c r="E39" s="24">
        <v>878698427</v>
      </c>
      <c r="F39" s="6">
        <v>878698427</v>
      </c>
      <c r="G39" s="25">
        <v>878698427</v>
      </c>
      <c r="H39" s="26">
        <v>600948506</v>
      </c>
      <c r="I39" s="24">
        <v>806684461</v>
      </c>
      <c r="J39" s="6">
        <v>847084804</v>
      </c>
      <c r="K39" s="25">
        <v>878000787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9576429</v>
      </c>
      <c r="C42" s="6">
        <v>8434605</v>
      </c>
      <c r="D42" s="23">
        <v>-128622352</v>
      </c>
      <c r="E42" s="24">
        <v>-162297947</v>
      </c>
      <c r="F42" s="6">
        <v>-162297947</v>
      </c>
      <c r="G42" s="25">
        <v>-162297947</v>
      </c>
      <c r="H42" s="26">
        <v>-47987279</v>
      </c>
      <c r="I42" s="24">
        <v>-196661905</v>
      </c>
      <c r="J42" s="6">
        <v>-209068524</v>
      </c>
      <c r="K42" s="25">
        <v>-222281976</v>
      </c>
    </row>
    <row r="43" spans="1:11" ht="12.75">
      <c r="A43" s="22" t="s">
        <v>46</v>
      </c>
      <c r="B43" s="6">
        <v>-9031915</v>
      </c>
      <c r="C43" s="6">
        <v>-6900291</v>
      </c>
      <c r="D43" s="23">
        <v>0</v>
      </c>
      <c r="E43" s="24">
        <v>0</v>
      </c>
      <c r="F43" s="6">
        <v>0</v>
      </c>
      <c r="G43" s="25">
        <v>0</v>
      </c>
      <c r="H43" s="26">
        <v>-636500</v>
      </c>
      <c r="I43" s="24">
        <v>-444500</v>
      </c>
      <c r="J43" s="6">
        <v>0</v>
      </c>
      <c r="K43" s="25">
        <v>0</v>
      </c>
    </row>
    <row r="44" spans="1:11" ht="12.75">
      <c r="A44" s="22" t="s">
        <v>47</v>
      </c>
      <c r="B44" s="6">
        <v>-529097</v>
      </c>
      <c r="C44" s="6">
        <v>-544391</v>
      </c>
      <c r="D44" s="23">
        <v>1936</v>
      </c>
      <c r="E44" s="24">
        <v>-76169955</v>
      </c>
      <c r="F44" s="6">
        <v>-858108</v>
      </c>
      <c r="G44" s="25">
        <v>-858108</v>
      </c>
      <c r="H44" s="26">
        <v>76816906</v>
      </c>
      <c r="I44" s="24">
        <v>75875883</v>
      </c>
      <c r="J44" s="6">
        <v>0</v>
      </c>
      <c r="K44" s="25">
        <v>0</v>
      </c>
    </row>
    <row r="45" spans="1:11" ht="12.75">
      <c r="A45" s="33" t="s">
        <v>48</v>
      </c>
      <c r="B45" s="7">
        <v>635345</v>
      </c>
      <c r="C45" s="7">
        <v>1625268</v>
      </c>
      <c r="D45" s="69">
        <v>-128620416</v>
      </c>
      <c r="E45" s="70">
        <v>-269187902</v>
      </c>
      <c r="F45" s="7">
        <v>-193876055</v>
      </c>
      <c r="G45" s="71">
        <v>-193876055</v>
      </c>
      <c r="H45" s="72">
        <v>31164923</v>
      </c>
      <c r="I45" s="70">
        <v>-117830725</v>
      </c>
      <c r="J45" s="7">
        <v>-194422210</v>
      </c>
      <c r="K45" s="71">
        <v>-200266880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635344</v>
      </c>
      <c r="C48" s="6">
        <v>1625268</v>
      </c>
      <c r="D48" s="23">
        <v>1311141</v>
      </c>
      <c r="E48" s="24">
        <v>3116531</v>
      </c>
      <c r="F48" s="6">
        <v>3116531</v>
      </c>
      <c r="G48" s="25">
        <v>3116531</v>
      </c>
      <c r="H48" s="26">
        <v>5179802</v>
      </c>
      <c r="I48" s="24">
        <v>14646314</v>
      </c>
      <c r="J48" s="6">
        <v>22015096</v>
      </c>
      <c r="K48" s="25">
        <v>29384618</v>
      </c>
    </row>
    <row r="49" spans="1:11" ht="12.75">
      <c r="A49" s="22" t="s">
        <v>51</v>
      </c>
      <c r="B49" s="6">
        <f>+B75</f>
        <v>324516166.39229417</v>
      </c>
      <c r="C49" s="6">
        <f aca="true" t="shared" si="6" ref="C49:K49">+C75</f>
        <v>323092251.28216815</v>
      </c>
      <c r="D49" s="23">
        <f t="shared" si="6"/>
        <v>4510660</v>
      </c>
      <c r="E49" s="24">
        <f t="shared" si="6"/>
        <v>77355736</v>
      </c>
      <c r="F49" s="6">
        <f t="shared" si="6"/>
        <v>77355736</v>
      </c>
      <c r="G49" s="25">
        <f t="shared" si="6"/>
        <v>77355736</v>
      </c>
      <c r="H49" s="26">
        <f t="shared" si="6"/>
        <v>516350831</v>
      </c>
      <c r="I49" s="24">
        <f t="shared" si="6"/>
        <v>70705721</v>
      </c>
      <c r="J49" s="6">
        <f t="shared" si="6"/>
        <v>70706165</v>
      </c>
      <c r="K49" s="25">
        <f t="shared" si="6"/>
        <v>70706165</v>
      </c>
    </row>
    <row r="50" spans="1:11" ht="12.75">
      <c r="A50" s="33" t="s">
        <v>52</v>
      </c>
      <c r="B50" s="7">
        <f>+B48-B49</f>
        <v>-323880822.39229417</v>
      </c>
      <c r="C50" s="7">
        <f aca="true" t="shared" si="7" ref="C50:K50">+C48-C49</f>
        <v>-321466983.28216815</v>
      </c>
      <c r="D50" s="69">
        <f t="shared" si="7"/>
        <v>-3199519</v>
      </c>
      <c r="E50" s="70">
        <f t="shared" si="7"/>
        <v>-74239205</v>
      </c>
      <c r="F50" s="7">
        <f t="shared" si="7"/>
        <v>-74239205</v>
      </c>
      <c r="G50" s="71">
        <f t="shared" si="7"/>
        <v>-74239205</v>
      </c>
      <c r="H50" s="72">
        <f t="shared" si="7"/>
        <v>-511171029</v>
      </c>
      <c r="I50" s="70">
        <f t="shared" si="7"/>
        <v>-56059407</v>
      </c>
      <c r="J50" s="7">
        <f t="shared" si="7"/>
        <v>-48691069</v>
      </c>
      <c r="K50" s="71">
        <f t="shared" si="7"/>
        <v>-41321547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82635954</v>
      </c>
      <c r="C53" s="6">
        <v>738870647</v>
      </c>
      <c r="D53" s="23">
        <v>482387</v>
      </c>
      <c r="E53" s="24">
        <v>718655150</v>
      </c>
      <c r="F53" s="6">
        <v>718655150</v>
      </c>
      <c r="G53" s="25">
        <v>718655150</v>
      </c>
      <c r="H53" s="26">
        <v>865229995</v>
      </c>
      <c r="I53" s="24">
        <v>822916473</v>
      </c>
      <c r="J53" s="6">
        <v>855948478</v>
      </c>
      <c r="K53" s="25">
        <v>879494939</v>
      </c>
    </row>
    <row r="54" spans="1:11" ht="12.75">
      <c r="A54" s="22" t="s">
        <v>55</v>
      </c>
      <c r="B54" s="6">
        <v>128583905</v>
      </c>
      <c r="C54" s="6">
        <v>55930957</v>
      </c>
      <c r="D54" s="23">
        <v>0</v>
      </c>
      <c r="E54" s="24">
        <v>5000000</v>
      </c>
      <c r="F54" s="6">
        <v>5000000</v>
      </c>
      <c r="G54" s="25">
        <v>5000000</v>
      </c>
      <c r="H54" s="26">
        <v>0</v>
      </c>
      <c r="I54" s="24">
        <v>15260000</v>
      </c>
      <c r="J54" s="6">
        <v>16053520</v>
      </c>
      <c r="K54" s="25">
        <v>16888303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1164830</v>
      </c>
      <c r="F55" s="6">
        <v>1164830</v>
      </c>
      <c r="G55" s="25">
        <v>1164830</v>
      </c>
      <c r="H55" s="26">
        <v>2206353</v>
      </c>
      <c r="I55" s="24">
        <v>280000</v>
      </c>
      <c r="J55" s="6">
        <v>0</v>
      </c>
      <c r="K55" s="25">
        <v>1679595</v>
      </c>
    </row>
    <row r="56" spans="1:11" ht="12.75">
      <c r="A56" s="22" t="s">
        <v>57</v>
      </c>
      <c r="B56" s="6">
        <v>0</v>
      </c>
      <c r="C56" s="6">
        <v>13150331</v>
      </c>
      <c r="D56" s="23">
        <v>4365493</v>
      </c>
      <c r="E56" s="24">
        <v>12534500</v>
      </c>
      <c r="F56" s="6">
        <v>12534500</v>
      </c>
      <c r="G56" s="25">
        <v>12534500</v>
      </c>
      <c r="H56" s="26">
        <v>16170132</v>
      </c>
      <c r="I56" s="24">
        <v>20499756</v>
      </c>
      <c r="J56" s="6">
        <v>21300445</v>
      </c>
      <c r="K56" s="25">
        <v>22466104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1300</v>
      </c>
      <c r="C62" s="98">
        <v>1300</v>
      </c>
      <c r="D62" s="99">
        <v>600</v>
      </c>
      <c r="E62" s="97">
        <v>2470</v>
      </c>
      <c r="F62" s="98">
        <v>2470</v>
      </c>
      <c r="G62" s="99">
        <v>2470</v>
      </c>
      <c r="H62" s="100">
        <v>0</v>
      </c>
      <c r="I62" s="97">
        <v>2470</v>
      </c>
      <c r="J62" s="98">
        <v>2470</v>
      </c>
      <c r="K62" s="99">
        <v>2470</v>
      </c>
    </row>
    <row r="63" spans="1:11" ht="12.75">
      <c r="A63" s="96" t="s">
        <v>63</v>
      </c>
      <c r="B63" s="97">
        <v>0</v>
      </c>
      <c r="C63" s="98">
        <v>0</v>
      </c>
      <c r="D63" s="99">
        <v>4270</v>
      </c>
      <c r="E63" s="97">
        <v>4270</v>
      </c>
      <c r="F63" s="98">
        <v>4270</v>
      </c>
      <c r="G63" s="99">
        <v>4270</v>
      </c>
      <c r="H63" s="100">
        <v>0</v>
      </c>
      <c r="I63" s="97">
        <v>4270</v>
      </c>
      <c r="J63" s="98">
        <v>4270</v>
      </c>
      <c r="K63" s="99">
        <v>4270</v>
      </c>
    </row>
    <row r="64" spans="1:11" ht="12.75">
      <c r="A64" s="96" t="s">
        <v>64</v>
      </c>
      <c r="B64" s="97">
        <v>0</v>
      </c>
      <c r="C64" s="98">
        <v>0</v>
      </c>
      <c r="D64" s="99">
        <v>2860</v>
      </c>
      <c r="E64" s="97">
        <v>0</v>
      </c>
      <c r="F64" s="98">
        <v>2000</v>
      </c>
      <c r="G64" s="99">
        <v>2000</v>
      </c>
      <c r="H64" s="100">
        <v>0</v>
      </c>
      <c r="I64" s="97">
        <v>1500</v>
      </c>
      <c r="J64" s="98">
        <v>1000</v>
      </c>
      <c r="K64" s="99">
        <v>500</v>
      </c>
    </row>
    <row r="65" spans="1:11" ht="12.75">
      <c r="A65" s="96" t="s">
        <v>65</v>
      </c>
      <c r="B65" s="97">
        <v>0</v>
      </c>
      <c r="C65" s="98">
        <v>0</v>
      </c>
      <c r="D65" s="99">
        <v>4000</v>
      </c>
      <c r="E65" s="97">
        <v>0</v>
      </c>
      <c r="F65" s="98">
        <v>4500</v>
      </c>
      <c r="G65" s="99">
        <v>4500</v>
      </c>
      <c r="H65" s="100">
        <v>4000</v>
      </c>
      <c r="I65" s="97">
        <v>3500</v>
      </c>
      <c r="J65" s="98">
        <v>3000</v>
      </c>
      <c r="K65" s="99">
        <v>2500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0.1916504174437214</v>
      </c>
      <c r="C70" s="5">
        <f aca="true" t="shared" si="8" ref="C70:K70">IF(ISERROR(C71/C72),0,(C71/C72))</f>
        <v>1.0620693773671888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104</v>
      </c>
      <c r="B71" s="2">
        <f>+B83</f>
        <v>17104684</v>
      </c>
      <c r="C71" s="2">
        <f aca="true" t="shared" si="9" ref="C71:K71">+C83</f>
        <v>97068742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105</v>
      </c>
      <c r="B72" s="2">
        <f>+B77</f>
        <v>89249396</v>
      </c>
      <c r="C72" s="2">
        <f aca="true" t="shared" si="10" ref="C72:K72">+C77</f>
        <v>91395858</v>
      </c>
      <c r="D72" s="2">
        <f t="shared" si="10"/>
        <v>100467071</v>
      </c>
      <c r="E72" s="2">
        <f t="shared" si="10"/>
        <v>101324262</v>
      </c>
      <c r="F72" s="2">
        <f t="shared" si="10"/>
        <v>101324262</v>
      </c>
      <c r="G72" s="2">
        <f t="shared" si="10"/>
        <v>101324262</v>
      </c>
      <c r="H72" s="2">
        <f t="shared" si="10"/>
        <v>64854939</v>
      </c>
      <c r="I72" s="2">
        <f t="shared" si="10"/>
        <v>97709811</v>
      </c>
      <c r="J72" s="2">
        <f t="shared" si="10"/>
        <v>102796672</v>
      </c>
      <c r="K72" s="2">
        <f t="shared" si="10"/>
        <v>108148407</v>
      </c>
    </row>
    <row r="73" spans="1:11" ht="12.75" hidden="1">
      <c r="A73" s="2" t="s">
        <v>106</v>
      </c>
      <c r="B73" s="2">
        <f>+B74</f>
        <v>-31175533.333333332</v>
      </c>
      <c r="C73" s="2">
        <f aca="true" t="shared" si="11" ref="C73:K73">+(C78+C80+C81+C82)-(B78+B80+B81+B82)</f>
        <v>-20533277</v>
      </c>
      <c r="D73" s="2">
        <f t="shared" si="11"/>
        <v>-44512015</v>
      </c>
      <c r="E73" s="2">
        <f t="shared" si="11"/>
        <v>-4637215</v>
      </c>
      <c r="F73" s="2">
        <f>+(F78+F80+F81+F82)-(D78+D80+D81+D82)</f>
        <v>-4637215</v>
      </c>
      <c r="G73" s="2">
        <f>+(G78+G80+G81+G82)-(D78+D80+D81+D82)</f>
        <v>-4637215</v>
      </c>
      <c r="H73" s="2">
        <f>+(H78+H80+H81+H82)-(D78+D80+D81+D82)</f>
        <v>185871667</v>
      </c>
      <c r="I73" s="2">
        <f>+(I78+I80+I81+I82)-(E78+E80+E81+E82)</f>
        <v>-6598488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107</v>
      </c>
      <c r="B74" s="2">
        <f>+TREND(C74:E74)</f>
        <v>-31175533.333333332</v>
      </c>
      <c r="C74" s="2">
        <f>+C73</f>
        <v>-20533277</v>
      </c>
      <c r="D74" s="2">
        <f aca="true" t="shared" si="12" ref="D74:K74">+D73</f>
        <v>-44512015</v>
      </c>
      <c r="E74" s="2">
        <f t="shared" si="12"/>
        <v>-4637215</v>
      </c>
      <c r="F74" s="2">
        <f t="shared" si="12"/>
        <v>-4637215</v>
      </c>
      <c r="G74" s="2">
        <f t="shared" si="12"/>
        <v>-4637215</v>
      </c>
      <c r="H74" s="2">
        <f t="shared" si="12"/>
        <v>185871667</v>
      </c>
      <c r="I74" s="2">
        <f t="shared" si="12"/>
        <v>-6598488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108</v>
      </c>
      <c r="B75" s="2">
        <f>+B84-(((B80+B81+B78)*B70)-B79)</f>
        <v>324516166.39229417</v>
      </c>
      <c r="C75" s="2">
        <f aca="true" t="shared" si="13" ref="C75:K75">+C84-(((C80+C81+C78)*C70)-C79)</f>
        <v>323092251.28216815</v>
      </c>
      <c r="D75" s="2">
        <f t="shared" si="13"/>
        <v>4510660</v>
      </c>
      <c r="E75" s="2">
        <f t="shared" si="13"/>
        <v>77355736</v>
      </c>
      <c r="F75" s="2">
        <f t="shared" si="13"/>
        <v>77355736</v>
      </c>
      <c r="G75" s="2">
        <f t="shared" si="13"/>
        <v>77355736</v>
      </c>
      <c r="H75" s="2">
        <f t="shared" si="13"/>
        <v>516350831</v>
      </c>
      <c r="I75" s="2">
        <f t="shared" si="13"/>
        <v>70705721</v>
      </c>
      <c r="J75" s="2">
        <f t="shared" si="13"/>
        <v>70706165</v>
      </c>
      <c r="K75" s="2">
        <f t="shared" si="13"/>
        <v>70706165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89249396</v>
      </c>
      <c r="C77" s="3">
        <v>91395858</v>
      </c>
      <c r="D77" s="3">
        <v>100467071</v>
      </c>
      <c r="E77" s="3">
        <v>101324262</v>
      </c>
      <c r="F77" s="3">
        <v>101324262</v>
      </c>
      <c r="G77" s="3">
        <v>101324262</v>
      </c>
      <c r="H77" s="3">
        <v>64854939</v>
      </c>
      <c r="I77" s="3">
        <v>97709811</v>
      </c>
      <c r="J77" s="3">
        <v>102796672</v>
      </c>
      <c r="K77" s="3">
        <v>108148407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636500</v>
      </c>
      <c r="I78" s="3">
        <v>444500</v>
      </c>
      <c r="J78" s="3">
        <v>444500</v>
      </c>
      <c r="K78" s="3">
        <v>444500</v>
      </c>
    </row>
    <row r="79" spans="1:11" ht="13.5" hidden="1">
      <c r="A79" s="1" t="s">
        <v>68</v>
      </c>
      <c r="B79" s="3">
        <v>353062640</v>
      </c>
      <c r="C79" s="3">
        <v>459466642</v>
      </c>
      <c r="D79" s="3">
        <v>4510660</v>
      </c>
      <c r="E79" s="3">
        <v>77355736</v>
      </c>
      <c r="F79" s="3">
        <v>77355736</v>
      </c>
      <c r="G79" s="3">
        <v>77355736</v>
      </c>
      <c r="H79" s="3">
        <v>516350831</v>
      </c>
      <c r="I79" s="3">
        <v>70705721</v>
      </c>
      <c r="J79" s="3">
        <v>70706165</v>
      </c>
      <c r="K79" s="3">
        <v>70706165</v>
      </c>
    </row>
    <row r="80" spans="1:11" ht="13.5" hidden="1">
      <c r="A80" s="1" t="s">
        <v>69</v>
      </c>
      <c r="B80" s="3">
        <v>125839726</v>
      </c>
      <c r="C80" s="3">
        <v>100460417</v>
      </c>
      <c r="D80" s="3">
        <v>75008075</v>
      </c>
      <c r="E80" s="3">
        <v>79341287</v>
      </c>
      <c r="F80" s="3">
        <v>79341287</v>
      </c>
      <c r="G80" s="3">
        <v>79341287</v>
      </c>
      <c r="H80" s="3">
        <v>186800682</v>
      </c>
      <c r="I80" s="3">
        <v>72298299</v>
      </c>
      <c r="J80" s="3">
        <v>72298299</v>
      </c>
      <c r="K80" s="3">
        <v>72298299</v>
      </c>
    </row>
    <row r="81" spans="1:11" ht="13.5" hidden="1">
      <c r="A81" s="1" t="s">
        <v>70</v>
      </c>
      <c r="B81" s="3">
        <v>23111025</v>
      </c>
      <c r="C81" s="3">
        <v>27943992</v>
      </c>
      <c r="D81" s="3">
        <v>8970427</v>
      </c>
      <c r="E81" s="3">
        <v>0</v>
      </c>
      <c r="F81" s="3">
        <v>0</v>
      </c>
      <c r="G81" s="3">
        <v>0</v>
      </c>
      <c r="H81" s="3">
        <v>82412987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73043</v>
      </c>
      <c r="C82" s="3">
        <v>86108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17104684</v>
      </c>
      <c r="C83" s="3">
        <v>97068742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2.75">
      <c r="A7" s="22" t="s">
        <v>20</v>
      </c>
      <c r="B7" s="6">
        <v>7989415</v>
      </c>
      <c r="C7" s="6">
        <v>6731631</v>
      </c>
      <c r="D7" s="23">
        <v>6738354</v>
      </c>
      <c r="E7" s="24">
        <v>8837160</v>
      </c>
      <c r="F7" s="6">
        <v>8837160</v>
      </c>
      <c r="G7" s="25">
        <v>8837160</v>
      </c>
      <c r="H7" s="26">
        <v>8265021</v>
      </c>
      <c r="I7" s="24">
        <v>7000000</v>
      </c>
      <c r="J7" s="6">
        <v>7000000</v>
      </c>
      <c r="K7" s="25">
        <v>7000000</v>
      </c>
    </row>
    <row r="8" spans="1:11" ht="12.75">
      <c r="A8" s="22" t="s">
        <v>21</v>
      </c>
      <c r="B8" s="6">
        <v>145367031</v>
      </c>
      <c r="C8" s="6">
        <v>145706632</v>
      </c>
      <c r="D8" s="23">
        <v>54306000</v>
      </c>
      <c r="E8" s="24">
        <v>10131000</v>
      </c>
      <c r="F8" s="6">
        <v>10131000</v>
      </c>
      <c r="G8" s="25">
        <v>10131000</v>
      </c>
      <c r="H8" s="26">
        <v>148353320</v>
      </c>
      <c r="I8" s="24">
        <v>11385000</v>
      </c>
      <c r="J8" s="6">
        <v>12128000</v>
      </c>
      <c r="K8" s="25">
        <v>13211000</v>
      </c>
    </row>
    <row r="9" spans="1:11" ht="12.75">
      <c r="A9" s="22" t="s">
        <v>22</v>
      </c>
      <c r="B9" s="6">
        <v>1788675</v>
      </c>
      <c r="C9" s="6">
        <v>1728059</v>
      </c>
      <c r="D9" s="23">
        <v>94011050</v>
      </c>
      <c r="E9" s="24">
        <v>141069000</v>
      </c>
      <c r="F9" s="6">
        <v>141069000</v>
      </c>
      <c r="G9" s="25">
        <v>141069000</v>
      </c>
      <c r="H9" s="26">
        <v>837750</v>
      </c>
      <c r="I9" s="24">
        <v>144878000</v>
      </c>
      <c r="J9" s="6">
        <v>148777000</v>
      </c>
      <c r="K9" s="25">
        <v>152930000</v>
      </c>
    </row>
    <row r="10" spans="1:11" ht="20.25">
      <c r="A10" s="27" t="s">
        <v>98</v>
      </c>
      <c r="B10" s="28">
        <f>SUM(B5:B9)</f>
        <v>155145121</v>
      </c>
      <c r="C10" s="29">
        <f aca="true" t="shared" si="0" ref="C10:K10">SUM(C5:C9)</f>
        <v>154166322</v>
      </c>
      <c r="D10" s="30">
        <f t="shared" si="0"/>
        <v>155055404</v>
      </c>
      <c r="E10" s="28">
        <f t="shared" si="0"/>
        <v>160037160</v>
      </c>
      <c r="F10" s="29">
        <f t="shared" si="0"/>
        <v>160037160</v>
      </c>
      <c r="G10" s="31">
        <f t="shared" si="0"/>
        <v>160037160</v>
      </c>
      <c r="H10" s="32">
        <f t="shared" si="0"/>
        <v>157456091</v>
      </c>
      <c r="I10" s="28">
        <f t="shared" si="0"/>
        <v>163263000</v>
      </c>
      <c r="J10" s="29">
        <f t="shared" si="0"/>
        <v>167905000</v>
      </c>
      <c r="K10" s="31">
        <f t="shared" si="0"/>
        <v>173141000</v>
      </c>
    </row>
    <row r="11" spans="1:11" ht="12.75">
      <c r="A11" s="22" t="s">
        <v>23</v>
      </c>
      <c r="B11" s="6">
        <v>88361310</v>
      </c>
      <c r="C11" s="6">
        <v>90656984</v>
      </c>
      <c r="D11" s="23">
        <v>93362377</v>
      </c>
      <c r="E11" s="24">
        <v>99703900</v>
      </c>
      <c r="F11" s="6">
        <v>97244080</v>
      </c>
      <c r="G11" s="25">
        <v>97244080</v>
      </c>
      <c r="H11" s="26">
        <v>97261206</v>
      </c>
      <c r="I11" s="24">
        <v>110164000</v>
      </c>
      <c r="J11" s="6">
        <v>115855895</v>
      </c>
      <c r="K11" s="25">
        <v>122517570</v>
      </c>
    </row>
    <row r="12" spans="1:11" ht="12.75">
      <c r="A12" s="22" t="s">
        <v>24</v>
      </c>
      <c r="B12" s="6">
        <v>6894723</v>
      </c>
      <c r="C12" s="6">
        <v>6547121</v>
      </c>
      <c r="D12" s="23">
        <v>7198469</v>
      </c>
      <c r="E12" s="24">
        <v>7787000</v>
      </c>
      <c r="F12" s="6">
        <v>7787000</v>
      </c>
      <c r="G12" s="25">
        <v>7787000</v>
      </c>
      <c r="H12" s="26">
        <v>7630827</v>
      </c>
      <c r="I12" s="24">
        <v>8396000</v>
      </c>
      <c r="J12" s="6">
        <v>8648000</v>
      </c>
      <c r="K12" s="25">
        <v>8907000</v>
      </c>
    </row>
    <row r="13" spans="1:11" ht="12.75">
      <c r="A13" s="22" t="s">
        <v>99</v>
      </c>
      <c r="B13" s="6">
        <v>3590420</v>
      </c>
      <c r="C13" s="6">
        <v>2861001</v>
      </c>
      <c r="D13" s="23">
        <v>2424281</v>
      </c>
      <c r="E13" s="24">
        <v>3500000</v>
      </c>
      <c r="F13" s="6">
        <v>3500000</v>
      </c>
      <c r="G13" s="25">
        <v>3500000</v>
      </c>
      <c r="H13" s="26">
        <v>5532150</v>
      </c>
      <c r="I13" s="24">
        <v>2620000</v>
      </c>
      <c r="J13" s="6">
        <v>2699000</v>
      </c>
      <c r="K13" s="25">
        <v>2781000</v>
      </c>
    </row>
    <row r="14" spans="1:11" ht="12.75">
      <c r="A14" s="22" t="s">
        <v>25</v>
      </c>
      <c r="B14" s="6">
        <v>0</v>
      </c>
      <c r="C14" s="6">
        <v>1996000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2.75">
      <c r="A15" s="22" t="s">
        <v>26</v>
      </c>
      <c r="B15" s="6">
        <v>1512178</v>
      </c>
      <c r="C15" s="6">
        <v>0</v>
      </c>
      <c r="D15" s="23">
        <v>1501193</v>
      </c>
      <c r="E15" s="24">
        <v>1758800</v>
      </c>
      <c r="F15" s="6">
        <v>1758800</v>
      </c>
      <c r="G15" s="25">
        <v>1758800</v>
      </c>
      <c r="H15" s="26">
        <v>1802468</v>
      </c>
      <c r="I15" s="24">
        <v>1754000</v>
      </c>
      <c r="J15" s="6">
        <v>1807000</v>
      </c>
      <c r="K15" s="25">
        <v>1861000</v>
      </c>
    </row>
    <row r="16" spans="1:11" ht="12.75">
      <c r="A16" s="22" t="s">
        <v>21</v>
      </c>
      <c r="B16" s="6">
        <v>13933192</v>
      </c>
      <c r="C16" s="6">
        <v>61999</v>
      </c>
      <c r="D16" s="23">
        <v>23780476</v>
      </c>
      <c r="E16" s="24">
        <v>4260000</v>
      </c>
      <c r="F16" s="6">
        <v>4260000</v>
      </c>
      <c r="G16" s="25">
        <v>4260000</v>
      </c>
      <c r="H16" s="26">
        <v>3046476</v>
      </c>
      <c r="I16" s="24">
        <v>3110000</v>
      </c>
      <c r="J16" s="6">
        <v>3064000</v>
      </c>
      <c r="K16" s="25">
        <v>3119000</v>
      </c>
    </row>
    <row r="17" spans="1:11" ht="12.75">
      <c r="A17" s="22" t="s">
        <v>27</v>
      </c>
      <c r="B17" s="6">
        <v>62226004</v>
      </c>
      <c r="C17" s="6">
        <v>56255175</v>
      </c>
      <c r="D17" s="23">
        <v>38998293</v>
      </c>
      <c r="E17" s="24">
        <v>41255460</v>
      </c>
      <c r="F17" s="6">
        <v>40703960</v>
      </c>
      <c r="G17" s="25">
        <v>40703960</v>
      </c>
      <c r="H17" s="26">
        <v>61855774</v>
      </c>
      <c r="I17" s="24">
        <v>41368000</v>
      </c>
      <c r="J17" s="6">
        <v>42353000</v>
      </c>
      <c r="K17" s="25">
        <v>43521000</v>
      </c>
    </row>
    <row r="18" spans="1:11" ht="12.75">
      <c r="A18" s="33" t="s">
        <v>28</v>
      </c>
      <c r="B18" s="34">
        <f>SUM(B11:B17)</f>
        <v>176517827</v>
      </c>
      <c r="C18" s="35">
        <f aca="true" t="shared" si="1" ref="C18:K18">SUM(C11:C17)</f>
        <v>158378280</v>
      </c>
      <c r="D18" s="36">
        <f t="shared" si="1"/>
        <v>167265089</v>
      </c>
      <c r="E18" s="34">
        <f t="shared" si="1"/>
        <v>158265160</v>
      </c>
      <c r="F18" s="35">
        <f t="shared" si="1"/>
        <v>155253840</v>
      </c>
      <c r="G18" s="37">
        <f t="shared" si="1"/>
        <v>155253840</v>
      </c>
      <c r="H18" s="38">
        <f t="shared" si="1"/>
        <v>177128901</v>
      </c>
      <c r="I18" s="34">
        <f t="shared" si="1"/>
        <v>167412000</v>
      </c>
      <c r="J18" s="35">
        <f t="shared" si="1"/>
        <v>174426895</v>
      </c>
      <c r="K18" s="37">
        <f t="shared" si="1"/>
        <v>182706570</v>
      </c>
    </row>
    <row r="19" spans="1:11" ht="12.75">
      <c r="A19" s="33" t="s">
        <v>29</v>
      </c>
      <c r="B19" s="39">
        <f>+B10-B18</f>
        <v>-21372706</v>
      </c>
      <c r="C19" s="40">
        <f aca="true" t="shared" si="2" ref="C19:K19">+C10-C18</f>
        <v>-4211958</v>
      </c>
      <c r="D19" s="41">
        <f t="shared" si="2"/>
        <v>-12209685</v>
      </c>
      <c r="E19" s="39">
        <f t="shared" si="2"/>
        <v>1772000</v>
      </c>
      <c r="F19" s="40">
        <f t="shared" si="2"/>
        <v>4783320</v>
      </c>
      <c r="G19" s="42">
        <f t="shared" si="2"/>
        <v>4783320</v>
      </c>
      <c r="H19" s="43">
        <f t="shared" si="2"/>
        <v>-19672810</v>
      </c>
      <c r="I19" s="39">
        <f t="shared" si="2"/>
        <v>-4149000</v>
      </c>
      <c r="J19" s="40">
        <f t="shared" si="2"/>
        <v>-6521895</v>
      </c>
      <c r="K19" s="42">
        <f t="shared" si="2"/>
        <v>-9565570</v>
      </c>
    </row>
    <row r="20" spans="1:11" ht="20.25">
      <c r="A20" s="44" t="s">
        <v>30</v>
      </c>
      <c r="B20" s="45">
        <v>0</v>
      </c>
      <c r="C20" s="46">
        <v>0</v>
      </c>
      <c r="D20" s="47">
        <v>23314922</v>
      </c>
      <c r="E20" s="45">
        <v>2188000</v>
      </c>
      <c r="F20" s="46">
        <v>2188000</v>
      </c>
      <c r="G20" s="48">
        <v>2188000</v>
      </c>
      <c r="H20" s="49">
        <v>7148733</v>
      </c>
      <c r="I20" s="45">
        <v>2318000</v>
      </c>
      <c r="J20" s="46">
        <v>2451000</v>
      </c>
      <c r="K20" s="48">
        <v>2586000</v>
      </c>
    </row>
    <row r="21" spans="1:11" ht="12.75">
      <c r="A21" s="22" t="s">
        <v>100</v>
      </c>
      <c r="B21" s="50">
        <v>0</v>
      </c>
      <c r="C21" s="51">
        <v>0</v>
      </c>
      <c r="D21" s="52">
        <v>236610</v>
      </c>
      <c r="E21" s="50">
        <v>0</v>
      </c>
      <c r="F21" s="51">
        <v>0</v>
      </c>
      <c r="G21" s="53">
        <v>0</v>
      </c>
      <c r="H21" s="54">
        <v>44645948</v>
      </c>
      <c r="I21" s="50">
        <v>0</v>
      </c>
      <c r="J21" s="51">
        <v>0</v>
      </c>
      <c r="K21" s="53">
        <v>0</v>
      </c>
    </row>
    <row r="22" spans="1:11" ht="12.75">
      <c r="A22" s="55" t="s">
        <v>101</v>
      </c>
      <c r="B22" s="56">
        <f>SUM(B19:B21)</f>
        <v>-21372706</v>
      </c>
      <c r="C22" s="57">
        <f aca="true" t="shared" si="3" ref="C22:K22">SUM(C19:C21)</f>
        <v>-4211958</v>
      </c>
      <c r="D22" s="58">
        <f t="shared" si="3"/>
        <v>11341847</v>
      </c>
      <c r="E22" s="56">
        <f t="shared" si="3"/>
        <v>3960000</v>
      </c>
      <c r="F22" s="57">
        <f t="shared" si="3"/>
        <v>6971320</v>
      </c>
      <c r="G22" s="59">
        <f t="shared" si="3"/>
        <v>6971320</v>
      </c>
      <c r="H22" s="60">
        <f t="shared" si="3"/>
        <v>32121871</v>
      </c>
      <c r="I22" s="56">
        <f t="shared" si="3"/>
        <v>-1831000</v>
      </c>
      <c r="J22" s="57">
        <f t="shared" si="3"/>
        <v>-4070895</v>
      </c>
      <c r="K22" s="59">
        <f t="shared" si="3"/>
        <v>-6979570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-21372706</v>
      </c>
      <c r="C24" s="40">
        <f aca="true" t="shared" si="4" ref="C24:K24">SUM(C22:C23)</f>
        <v>-4211958</v>
      </c>
      <c r="D24" s="41">
        <f t="shared" si="4"/>
        <v>11341847</v>
      </c>
      <c r="E24" s="39">
        <f t="shared" si="4"/>
        <v>3960000</v>
      </c>
      <c r="F24" s="40">
        <f t="shared" si="4"/>
        <v>6971320</v>
      </c>
      <c r="G24" s="42">
        <f t="shared" si="4"/>
        <v>6971320</v>
      </c>
      <c r="H24" s="43">
        <f t="shared" si="4"/>
        <v>32121871</v>
      </c>
      <c r="I24" s="39">
        <f t="shared" si="4"/>
        <v>-1831000</v>
      </c>
      <c r="J24" s="40">
        <f t="shared" si="4"/>
        <v>-4070895</v>
      </c>
      <c r="K24" s="42">
        <f t="shared" si="4"/>
        <v>-6979570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5957070</v>
      </c>
      <c r="C27" s="7">
        <v>470816</v>
      </c>
      <c r="D27" s="69">
        <v>-466252</v>
      </c>
      <c r="E27" s="70">
        <v>2960000</v>
      </c>
      <c r="F27" s="7">
        <v>2960000</v>
      </c>
      <c r="G27" s="71">
        <v>2960000</v>
      </c>
      <c r="H27" s="72">
        <v>2193631</v>
      </c>
      <c r="I27" s="70">
        <v>3000000</v>
      </c>
      <c r="J27" s="7">
        <v>721000</v>
      </c>
      <c r="K27" s="71">
        <v>742000</v>
      </c>
    </row>
    <row r="28" spans="1:11" ht="12.75">
      <c r="A28" s="73" t="s">
        <v>34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5957070</v>
      </c>
      <c r="C31" s="6">
        <v>470816</v>
      </c>
      <c r="D31" s="23">
        <v>0</v>
      </c>
      <c r="E31" s="24">
        <v>0</v>
      </c>
      <c r="F31" s="6">
        <v>0</v>
      </c>
      <c r="G31" s="25">
        <v>0</v>
      </c>
      <c r="H31" s="26">
        <v>980650</v>
      </c>
      <c r="I31" s="24">
        <v>3000000</v>
      </c>
      <c r="J31" s="6">
        <v>721000</v>
      </c>
      <c r="K31" s="25">
        <v>742000</v>
      </c>
    </row>
    <row r="32" spans="1:11" ht="12.75">
      <c r="A32" s="33" t="s">
        <v>37</v>
      </c>
      <c r="B32" s="7">
        <f>SUM(B28:B31)</f>
        <v>5957070</v>
      </c>
      <c r="C32" s="7">
        <f aca="true" t="shared" si="5" ref="C32:K32">SUM(C28:C31)</f>
        <v>470816</v>
      </c>
      <c r="D32" s="69">
        <f t="shared" si="5"/>
        <v>0</v>
      </c>
      <c r="E32" s="70">
        <f t="shared" si="5"/>
        <v>0</v>
      </c>
      <c r="F32" s="7">
        <f t="shared" si="5"/>
        <v>0</v>
      </c>
      <c r="G32" s="71">
        <f t="shared" si="5"/>
        <v>0</v>
      </c>
      <c r="H32" s="72">
        <f t="shared" si="5"/>
        <v>980650</v>
      </c>
      <c r="I32" s="70">
        <f t="shared" si="5"/>
        <v>3000000</v>
      </c>
      <c r="J32" s="7">
        <f t="shared" si="5"/>
        <v>721000</v>
      </c>
      <c r="K32" s="71">
        <f t="shared" si="5"/>
        <v>742000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93855135</v>
      </c>
      <c r="C35" s="6">
        <v>77616747</v>
      </c>
      <c r="D35" s="23">
        <v>98788489</v>
      </c>
      <c r="E35" s="24">
        <v>0</v>
      </c>
      <c r="F35" s="6">
        <v>0</v>
      </c>
      <c r="G35" s="25">
        <v>0</v>
      </c>
      <c r="H35" s="26">
        <v>108046934</v>
      </c>
      <c r="I35" s="24">
        <v>0</v>
      </c>
      <c r="J35" s="6">
        <v>0</v>
      </c>
      <c r="K35" s="25">
        <v>0</v>
      </c>
    </row>
    <row r="36" spans="1:11" ht="12.75">
      <c r="A36" s="22" t="s">
        <v>40</v>
      </c>
      <c r="B36" s="6">
        <v>32758976</v>
      </c>
      <c r="C36" s="6">
        <v>140459481</v>
      </c>
      <c r="D36" s="23">
        <v>140624772</v>
      </c>
      <c r="E36" s="24">
        <v>2960000</v>
      </c>
      <c r="F36" s="6">
        <v>2960000</v>
      </c>
      <c r="G36" s="25">
        <v>2960000</v>
      </c>
      <c r="H36" s="26">
        <v>216545092</v>
      </c>
      <c r="I36" s="24">
        <v>3000000</v>
      </c>
      <c r="J36" s="6">
        <v>721000</v>
      </c>
      <c r="K36" s="25">
        <v>742000</v>
      </c>
    </row>
    <row r="37" spans="1:11" ht="12.75">
      <c r="A37" s="22" t="s">
        <v>41</v>
      </c>
      <c r="B37" s="6">
        <v>32334468</v>
      </c>
      <c r="C37" s="6">
        <v>19354391</v>
      </c>
      <c r="D37" s="23">
        <v>22481180</v>
      </c>
      <c r="E37" s="24">
        <v>-1000000</v>
      </c>
      <c r="F37" s="6">
        <v>-1000000</v>
      </c>
      <c r="G37" s="25">
        <v>-1000000</v>
      </c>
      <c r="H37" s="26">
        <v>-9184322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20157000</v>
      </c>
      <c r="C38" s="6">
        <v>21859000</v>
      </c>
      <c r="D38" s="23">
        <v>26625628</v>
      </c>
      <c r="E38" s="24">
        <v>0</v>
      </c>
      <c r="F38" s="6">
        <v>0</v>
      </c>
      <c r="G38" s="25">
        <v>0</v>
      </c>
      <c r="H38" s="26">
        <v>28573251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74122643</v>
      </c>
      <c r="C39" s="6">
        <v>176862837</v>
      </c>
      <c r="D39" s="23">
        <v>178964604</v>
      </c>
      <c r="E39" s="24">
        <v>0</v>
      </c>
      <c r="F39" s="6">
        <v>-3011320</v>
      </c>
      <c r="G39" s="25">
        <v>-3011320</v>
      </c>
      <c r="H39" s="26">
        <v>284706820</v>
      </c>
      <c r="I39" s="24">
        <v>4831000</v>
      </c>
      <c r="J39" s="6">
        <v>4791895</v>
      </c>
      <c r="K39" s="25">
        <v>7721570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-21372669</v>
      </c>
      <c r="C42" s="6">
        <v>-4211957</v>
      </c>
      <c r="D42" s="23">
        <v>-144797721</v>
      </c>
      <c r="E42" s="24">
        <v>-153055160</v>
      </c>
      <c r="F42" s="6">
        <v>-150043840</v>
      </c>
      <c r="G42" s="25">
        <v>-150043840</v>
      </c>
      <c r="H42" s="26">
        <v>-169655844</v>
      </c>
      <c r="I42" s="24">
        <v>-163082000</v>
      </c>
      <c r="J42" s="6">
        <v>-169966895</v>
      </c>
      <c r="K42" s="25">
        <v>-178112570</v>
      </c>
    </row>
    <row r="43" spans="1:11" ht="12.75">
      <c r="A43" s="22" t="s">
        <v>46</v>
      </c>
      <c r="B43" s="6">
        <v>-21372669</v>
      </c>
      <c r="C43" s="6">
        <v>-4211957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44403662</v>
      </c>
      <c r="C45" s="7">
        <v>79223086</v>
      </c>
      <c r="D45" s="69">
        <v>-78353499</v>
      </c>
      <c r="E45" s="70">
        <v>-153055160</v>
      </c>
      <c r="F45" s="7">
        <v>-150043840</v>
      </c>
      <c r="G45" s="71">
        <v>-150043840</v>
      </c>
      <c r="H45" s="72">
        <v>-80254250</v>
      </c>
      <c r="I45" s="70">
        <v>-163082000</v>
      </c>
      <c r="J45" s="7">
        <v>-169966895</v>
      </c>
      <c r="K45" s="71">
        <v>-178112570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87149273</v>
      </c>
      <c r="C48" s="6">
        <v>68268983</v>
      </c>
      <c r="D48" s="23">
        <v>89401594</v>
      </c>
      <c r="E48" s="24">
        <v>0</v>
      </c>
      <c r="F48" s="6">
        <v>0</v>
      </c>
      <c r="G48" s="25">
        <v>0</v>
      </c>
      <c r="H48" s="26">
        <v>92979438</v>
      </c>
      <c r="I48" s="24">
        <v>0</v>
      </c>
      <c r="J48" s="6">
        <v>0</v>
      </c>
      <c r="K48" s="25">
        <v>0</v>
      </c>
    </row>
    <row r="49" spans="1:11" ht="12.75">
      <c r="A49" s="22" t="s">
        <v>51</v>
      </c>
      <c r="B49" s="6">
        <f>+B75</f>
        <v>25628474.782663144</v>
      </c>
      <c r="C49" s="6">
        <f aca="true" t="shared" si="6" ref="C49:K49">+C75</f>
        <v>10006627</v>
      </c>
      <c r="D49" s="23">
        <f t="shared" si="6"/>
        <v>22481180</v>
      </c>
      <c r="E49" s="24">
        <f t="shared" si="6"/>
        <v>-1000000</v>
      </c>
      <c r="F49" s="6">
        <f t="shared" si="6"/>
        <v>-1000000</v>
      </c>
      <c r="G49" s="25">
        <f t="shared" si="6"/>
        <v>-1000000</v>
      </c>
      <c r="H49" s="26">
        <f t="shared" si="6"/>
        <v>-9184322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61520798.217336856</v>
      </c>
      <c r="C50" s="7">
        <f aca="true" t="shared" si="7" ref="C50:K50">+C48-C49</f>
        <v>58262356</v>
      </c>
      <c r="D50" s="69">
        <f t="shared" si="7"/>
        <v>66920414</v>
      </c>
      <c r="E50" s="70">
        <f t="shared" si="7"/>
        <v>1000000</v>
      </c>
      <c r="F50" s="7">
        <f t="shared" si="7"/>
        <v>1000000</v>
      </c>
      <c r="G50" s="71">
        <f t="shared" si="7"/>
        <v>1000000</v>
      </c>
      <c r="H50" s="72">
        <f t="shared" si="7"/>
        <v>102163760</v>
      </c>
      <c r="I50" s="70">
        <f t="shared" si="7"/>
        <v>0</v>
      </c>
      <c r="J50" s="7">
        <f t="shared" si="7"/>
        <v>0</v>
      </c>
      <c r="K50" s="71">
        <f t="shared" si="7"/>
        <v>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35110070</v>
      </c>
      <c r="C53" s="6">
        <v>1326054</v>
      </c>
      <c r="D53" s="23">
        <v>140430072</v>
      </c>
      <c r="E53" s="24">
        <v>2960000</v>
      </c>
      <c r="F53" s="6">
        <v>2960000</v>
      </c>
      <c r="G53" s="25">
        <v>2960000</v>
      </c>
      <c r="H53" s="26">
        <v>150629321</v>
      </c>
      <c r="I53" s="24">
        <v>3000000</v>
      </c>
      <c r="J53" s="6">
        <v>721000</v>
      </c>
      <c r="K53" s="25">
        <v>742000</v>
      </c>
    </row>
    <row r="54" spans="1:11" ht="12.75">
      <c r="A54" s="22" t="s">
        <v>55</v>
      </c>
      <c r="B54" s="6">
        <v>3590420</v>
      </c>
      <c r="C54" s="6">
        <v>2861001</v>
      </c>
      <c r="D54" s="23">
        <v>0</v>
      </c>
      <c r="E54" s="24">
        <v>3500000</v>
      </c>
      <c r="F54" s="6">
        <v>3500000</v>
      </c>
      <c r="G54" s="25">
        <v>3500000</v>
      </c>
      <c r="H54" s="26">
        <v>5532150</v>
      </c>
      <c r="I54" s="24">
        <v>2620000</v>
      </c>
      <c r="J54" s="6">
        <v>2699000</v>
      </c>
      <c r="K54" s="25">
        <v>2781000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1040000</v>
      </c>
      <c r="J55" s="6">
        <v>144000</v>
      </c>
      <c r="K55" s="25">
        <v>148000</v>
      </c>
    </row>
    <row r="56" spans="1:11" ht="12.75">
      <c r="A56" s="22" t="s">
        <v>57</v>
      </c>
      <c r="B56" s="6">
        <v>0</v>
      </c>
      <c r="C56" s="6">
        <v>0</v>
      </c>
      <c r="D56" s="23">
        <v>1104577</v>
      </c>
      <c r="E56" s="24">
        <v>1849500</v>
      </c>
      <c r="F56" s="6">
        <v>1849500</v>
      </c>
      <c r="G56" s="25">
        <v>1849500</v>
      </c>
      <c r="H56" s="26">
        <v>1641481</v>
      </c>
      <c r="I56" s="24">
        <v>2199000</v>
      </c>
      <c r="J56" s="6">
        <v>2267000</v>
      </c>
      <c r="K56" s="25">
        <v>2337000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1.0000195675569905</v>
      </c>
      <c r="C70" s="5">
        <f aca="true" t="shared" si="8" ref="C70:K70">IF(ISERROR(C71/C72),0,(C71/C72))</f>
        <v>1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104</v>
      </c>
      <c r="B71" s="2">
        <f>+B83</f>
        <v>1788710</v>
      </c>
      <c r="C71" s="2">
        <f aca="true" t="shared" si="9" ref="C71:K71">+C83</f>
        <v>1728059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105</v>
      </c>
      <c r="B72" s="2">
        <f>+B77</f>
        <v>1788675</v>
      </c>
      <c r="C72" s="2">
        <f aca="true" t="shared" si="10" ref="C72:K72">+C77</f>
        <v>1728059</v>
      </c>
      <c r="D72" s="2">
        <f t="shared" si="10"/>
        <v>93986533</v>
      </c>
      <c r="E72" s="2">
        <f t="shared" si="10"/>
        <v>141069000</v>
      </c>
      <c r="F72" s="2">
        <f t="shared" si="10"/>
        <v>141069000</v>
      </c>
      <c r="G72" s="2">
        <f t="shared" si="10"/>
        <v>141069000</v>
      </c>
      <c r="H72" s="2">
        <f t="shared" si="10"/>
        <v>837750</v>
      </c>
      <c r="I72" s="2">
        <f t="shared" si="10"/>
        <v>144878000</v>
      </c>
      <c r="J72" s="2">
        <f t="shared" si="10"/>
        <v>148777000</v>
      </c>
      <c r="K72" s="2">
        <f t="shared" si="10"/>
        <v>152930000</v>
      </c>
    </row>
    <row r="73" spans="1:11" ht="12.75" hidden="1">
      <c r="A73" s="2" t="s">
        <v>106</v>
      </c>
      <c r="B73" s="2">
        <f>+B74</f>
        <v>3779111.166666664</v>
      </c>
      <c r="C73" s="2">
        <f aca="true" t="shared" si="11" ref="C73:K73">+(C78+C80+C81+C82)-(B78+B80+B81+B82)</f>
        <v>2641902</v>
      </c>
      <c r="D73" s="2">
        <f t="shared" si="11"/>
        <v>39131</v>
      </c>
      <c r="E73" s="2">
        <f t="shared" si="11"/>
        <v>-9386895</v>
      </c>
      <c r="F73" s="2">
        <f>+(F78+F80+F81+F82)-(D78+D80+D81+D82)</f>
        <v>-9386895</v>
      </c>
      <c r="G73" s="2">
        <f>+(G78+G80+G81+G82)-(D78+D80+D81+D82)</f>
        <v>-9386895</v>
      </c>
      <c r="H73" s="2">
        <f>+(H78+H80+H81+H82)-(D78+D80+D81+D82)</f>
        <v>5680601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107</v>
      </c>
      <c r="B74" s="2">
        <f>+TREND(C74:E74)</f>
        <v>3779111.166666664</v>
      </c>
      <c r="C74" s="2">
        <f>+C73</f>
        <v>2641902</v>
      </c>
      <c r="D74" s="2">
        <f aca="true" t="shared" si="12" ref="D74:K74">+D73</f>
        <v>39131</v>
      </c>
      <c r="E74" s="2">
        <f t="shared" si="12"/>
        <v>-9386895</v>
      </c>
      <c r="F74" s="2">
        <f t="shared" si="12"/>
        <v>-9386895</v>
      </c>
      <c r="G74" s="2">
        <f t="shared" si="12"/>
        <v>-9386895</v>
      </c>
      <c r="H74" s="2">
        <f t="shared" si="12"/>
        <v>5680601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108</v>
      </c>
      <c r="B75" s="2">
        <f>+B84-(((B80+B81+B78)*B70)-B79)</f>
        <v>25628474.782663144</v>
      </c>
      <c r="C75" s="2">
        <f aca="true" t="shared" si="13" ref="C75:K75">+C84-(((C80+C81+C78)*C70)-C79)</f>
        <v>10006627</v>
      </c>
      <c r="D75" s="2">
        <f t="shared" si="13"/>
        <v>22481180</v>
      </c>
      <c r="E75" s="2">
        <f t="shared" si="13"/>
        <v>-1000000</v>
      </c>
      <c r="F75" s="2">
        <f t="shared" si="13"/>
        <v>-1000000</v>
      </c>
      <c r="G75" s="2">
        <f t="shared" si="13"/>
        <v>-1000000</v>
      </c>
      <c r="H75" s="2">
        <f t="shared" si="13"/>
        <v>-9184322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1788675</v>
      </c>
      <c r="C77" s="3">
        <v>1728059</v>
      </c>
      <c r="D77" s="3">
        <v>93986533</v>
      </c>
      <c r="E77" s="3">
        <v>141069000</v>
      </c>
      <c r="F77" s="3">
        <v>141069000</v>
      </c>
      <c r="G77" s="3">
        <v>141069000</v>
      </c>
      <c r="H77" s="3">
        <v>837750</v>
      </c>
      <c r="I77" s="3">
        <v>144878000</v>
      </c>
      <c r="J77" s="3">
        <v>148777000</v>
      </c>
      <c r="K77" s="3">
        <v>152930000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32334468</v>
      </c>
      <c r="C79" s="3">
        <v>19354391</v>
      </c>
      <c r="D79" s="3">
        <v>22481180</v>
      </c>
      <c r="E79" s="3">
        <v>-1000000</v>
      </c>
      <c r="F79" s="3">
        <v>-1000000</v>
      </c>
      <c r="G79" s="3">
        <v>-1000000</v>
      </c>
      <c r="H79" s="3">
        <v>-9184322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6705862</v>
      </c>
      <c r="C80" s="3">
        <v>9347764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0</v>
      </c>
      <c r="C81" s="3">
        <v>0</v>
      </c>
      <c r="D81" s="3">
        <v>9386895</v>
      </c>
      <c r="E81" s="3">
        <v>0</v>
      </c>
      <c r="F81" s="3">
        <v>0</v>
      </c>
      <c r="G81" s="3">
        <v>0</v>
      </c>
      <c r="H81" s="3">
        <v>15065936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1560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1788710</v>
      </c>
      <c r="C83" s="3">
        <v>1728059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13227770</v>
      </c>
      <c r="C5" s="6">
        <v>14917157</v>
      </c>
      <c r="D5" s="23">
        <v>109643500</v>
      </c>
      <c r="E5" s="24">
        <v>-19797000</v>
      </c>
      <c r="F5" s="6">
        <v>-19797000</v>
      </c>
      <c r="G5" s="25">
        <v>-19797000</v>
      </c>
      <c r="H5" s="26">
        <v>780933</v>
      </c>
      <c r="I5" s="24">
        <v>-20826444</v>
      </c>
      <c r="J5" s="6">
        <v>-21951072</v>
      </c>
      <c r="K5" s="25">
        <v>-22011802</v>
      </c>
    </row>
    <row r="6" spans="1:11" ht="12.75">
      <c r="A6" s="22" t="s">
        <v>19</v>
      </c>
      <c r="B6" s="6">
        <v>41196000</v>
      </c>
      <c r="C6" s="6">
        <v>48932367</v>
      </c>
      <c r="D6" s="23">
        <v>300655950</v>
      </c>
      <c r="E6" s="24">
        <v>-50426000</v>
      </c>
      <c r="F6" s="6">
        <v>-50670460</v>
      </c>
      <c r="G6" s="25">
        <v>-50670460</v>
      </c>
      <c r="H6" s="26">
        <v>1236606</v>
      </c>
      <c r="I6" s="24">
        <v>-53305324</v>
      </c>
      <c r="J6" s="6">
        <v>-56183812</v>
      </c>
      <c r="K6" s="25">
        <v>-56339248</v>
      </c>
    </row>
    <row r="7" spans="1:11" ht="12.75">
      <c r="A7" s="22" t="s">
        <v>20</v>
      </c>
      <c r="B7" s="6">
        <v>231731</v>
      </c>
      <c r="C7" s="6">
        <v>578992</v>
      </c>
      <c r="D7" s="23">
        <v>1504879</v>
      </c>
      <c r="E7" s="24">
        <v>-842429</v>
      </c>
      <c r="F7" s="6">
        <v>-421214</v>
      </c>
      <c r="G7" s="25">
        <v>-421214</v>
      </c>
      <c r="H7" s="26">
        <v>5083</v>
      </c>
      <c r="I7" s="24">
        <v>-443117</v>
      </c>
      <c r="J7" s="6">
        <v>-467045</v>
      </c>
      <c r="K7" s="25">
        <v>-468338</v>
      </c>
    </row>
    <row r="8" spans="1:11" ht="12.75">
      <c r="A8" s="22" t="s">
        <v>21</v>
      </c>
      <c r="B8" s="6">
        <v>53514000</v>
      </c>
      <c r="C8" s="6">
        <v>49347000</v>
      </c>
      <c r="D8" s="23">
        <v>360350393</v>
      </c>
      <c r="E8" s="24">
        <v>-91001000</v>
      </c>
      <c r="F8" s="6">
        <v>-53052000</v>
      </c>
      <c r="G8" s="25">
        <v>-53052000</v>
      </c>
      <c r="H8" s="26">
        <v>40684895</v>
      </c>
      <c r="I8" s="24">
        <v>-67103000</v>
      </c>
      <c r="J8" s="6">
        <v>-71772490</v>
      </c>
      <c r="K8" s="25">
        <v>-76745506</v>
      </c>
    </row>
    <row r="9" spans="1:11" ht="12.75">
      <c r="A9" s="22" t="s">
        <v>22</v>
      </c>
      <c r="B9" s="6">
        <v>8728899</v>
      </c>
      <c r="C9" s="6">
        <v>21884228</v>
      </c>
      <c r="D9" s="23">
        <v>289975206</v>
      </c>
      <c r="E9" s="24">
        <v>-8480656</v>
      </c>
      <c r="F9" s="6">
        <v>-5322935</v>
      </c>
      <c r="G9" s="25">
        <v>-5322935</v>
      </c>
      <c r="H9" s="26">
        <v>32382411</v>
      </c>
      <c r="I9" s="24">
        <v>-5667292</v>
      </c>
      <c r="J9" s="6">
        <v>-5902113</v>
      </c>
      <c r="K9" s="25">
        <v>-5918444</v>
      </c>
    </row>
    <row r="10" spans="1:11" ht="20.25">
      <c r="A10" s="27" t="s">
        <v>98</v>
      </c>
      <c r="B10" s="28">
        <f>SUM(B5:B9)</f>
        <v>116898400</v>
      </c>
      <c r="C10" s="29">
        <f aca="true" t="shared" si="0" ref="C10:K10">SUM(C5:C9)</f>
        <v>135659744</v>
      </c>
      <c r="D10" s="30">
        <f t="shared" si="0"/>
        <v>1062129928</v>
      </c>
      <c r="E10" s="28">
        <f t="shared" si="0"/>
        <v>-170547085</v>
      </c>
      <c r="F10" s="29">
        <f t="shared" si="0"/>
        <v>-129263609</v>
      </c>
      <c r="G10" s="31">
        <f t="shared" si="0"/>
        <v>-129263609</v>
      </c>
      <c r="H10" s="32">
        <f t="shared" si="0"/>
        <v>75089928</v>
      </c>
      <c r="I10" s="28">
        <f t="shared" si="0"/>
        <v>-147345177</v>
      </c>
      <c r="J10" s="29">
        <f t="shared" si="0"/>
        <v>-156276532</v>
      </c>
      <c r="K10" s="31">
        <f t="shared" si="0"/>
        <v>-161483338</v>
      </c>
    </row>
    <row r="11" spans="1:11" ht="12.75">
      <c r="A11" s="22" t="s">
        <v>23</v>
      </c>
      <c r="B11" s="6">
        <v>40897555</v>
      </c>
      <c r="C11" s="6">
        <v>46772325</v>
      </c>
      <c r="D11" s="23">
        <v>298366313</v>
      </c>
      <c r="E11" s="24">
        <v>51575010</v>
      </c>
      <c r="F11" s="6">
        <v>49934735</v>
      </c>
      <c r="G11" s="25">
        <v>49934735</v>
      </c>
      <c r="H11" s="26">
        <v>6699265</v>
      </c>
      <c r="I11" s="24">
        <v>53561412</v>
      </c>
      <c r="J11" s="6">
        <v>56458574</v>
      </c>
      <c r="K11" s="25">
        <v>58498051</v>
      </c>
    </row>
    <row r="12" spans="1:11" ht="12.75">
      <c r="A12" s="22" t="s">
        <v>24</v>
      </c>
      <c r="B12" s="6">
        <v>3395189</v>
      </c>
      <c r="C12" s="6">
        <v>3348214</v>
      </c>
      <c r="D12" s="23">
        <v>23898991</v>
      </c>
      <c r="E12" s="24">
        <v>3858501</v>
      </c>
      <c r="F12" s="6">
        <v>4127429</v>
      </c>
      <c r="G12" s="25">
        <v>4127429</v>
      </c>
      <c r="H12" s="26">
        <v>334051</v>
      </c>
      <c r="I12" s="24">
        <v>4127429</v>
      </c>
      <c r="J12" s="6">
        <v>4350310</v>
      </c>
      <c r="K12" s="25">
        <v>4585230</v>
      </c>
    </row>
    <row r="13" spans="1:11" ht="12.75">
      <c r="A13" s="22" t="s">
        <v>99</v>
      </c>
      <c r="B13" s="6">
        <v>27589030</v>
      </c>
      <c r="C13" s="6">
        <v>42692280</v>
      </c>
      <c r="D13" s="23">
        <v>616853746</v>
      </c>
      <c r="E13" s="24">
        <v>33739001</v>
      </c>
      <c r="F13" s="6">
        <v>33739001</v>
      </c>
      <c r="G13" s="25">
        <v>33739001</v>
      </c>
      <c r="H13" s="26">
        <v>46071570</v>
      </c>
      <c r="I13" s="24">
        <v>38649428</v>
      </c>
      <c r="J13" s="6">
        <v>37410075</v>
      </c>
      <c r="K13" s="25">
        <v>39430213</v>
      </c>
    </row>
    <row r="14" spans="1:11" ht="12.75">
      <c r="A14" s="22" t="s">
        <v>25</v>
      </c>
      <c r="B14" s="6">
        <v>1552213</v>
      </c>
      <c r="C14" s="6">
        <v>2115155</v>
      </c>
      <c r="D14" s="23">
        <v>2334854</v>
      </c>
      <c r="E14" s="24">
        <v>53000</v>
      </c>
      <c r="F14" s="6">
        <v>400000</v>
      </c>
      <c r="G14" s="25">
        <v>400000</v>
      </c>
      <c r="H14" s="26">
        <v>645756</v>
      </c>
      <c r="I14" s="24">
        <v>600000</v>
      </c>
      <c r="J14" s="6">
        <v>631200</v>
      </c>
      <c r="K14" s="25">
        <v>665285</v>
      </c>
    </row>
    <row r="15" spans="1:11" ht="12.75">
      <c r="A15" s="22" t="s">
        <v>26</v>
      </c>
      <c r="B15" s="6">
        <v>21611373</v>
      </c>
      <c r="C15" s="6">
        <v>27270262</v>
      </c>
      <c r="D15" s="23">
        <v>504596826</v>
      </c>
      <c r="E15" s="24">
        <v>36495000</v>
      </c>
      <c r="F15" s="6">
        <v>20190000</v>
      </c>
      <c r="G15" s="25">
        <v>20190000</v>
      </c>
      <c r="H15" s="26">
        <v>28038849</v>
      </c>
      <c r="I15" s="24">
        <v>28608792</v>
      </c>
      <c r="J15" s="6">
        <v>29057465</v>
      </c>
      <c r="K15" s="25">
        <v>30509471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41149775</v>
      </c>
      <c r="C17" s="6">
        <v>68392841</v>
      </c>
      <c r="D17" s="23">
        <v>200134032</v>
      </c>
      <c r="E17" s="24">
        <v>-555605975</v>
      </c>
      <c r="F17" s="6">
        <v>57731792</v>
      </c>
      <c r="G17" s="25">
        <v>57731792</v>
      </c>
      <c r="H17" s="26">
        <v>70901338</v>
      </c>
      <c r="I17" s="24">
        <v>56770661</v>
      </c>
      <c r="J17" s="6">
        <v>59900663</v>
      </c>
      <c r="K17" s="25">
        <v>62280974</v>
      </c>
    </row>
    <row r="18" spans="1:11" ht="12.75">
      <c r="A18" s="33" t="s">
        <v>28</v>
      </c>
      <c r="B18" s="34">
        <f>SUM(B11:B17)</f>
        <v>136195135</v>
      </c>
      <c r="C18" s="35">
        <f aca="true" t="shared" si="1" ref="C18:K18">SUM(C11:C17)</f>
        <v>190591077</v>
      </c>
      <c r="D18" s="36">
        <f t="shared" si="1"/>
        <v>1646184762</v>
      </c>
      <c r="E18" s="34">
        <f t="shared" si="1"/>
        <v>-429885463</v>
      </c>
      <c r="F18" s="35">
        <f t="shared" si="1"/>
        <v>166122957</v>
      </c>
      <c r="G18" s="37">
        <f t="shared" si="1"/>
        <v>166122957</v>
      </c>
      <c r="H18" s="38">
        <f t="shared" si="1"/>
        <v>152690829</v>
      </c>
      <c r="I18" s="34">
        <f t="shared" si="1"/>
        <v>182317722</v>
      </c>
      <c r="J18" s="35">
        <f t="shared" si="1"/>
        <v>187808287</v>
      </c>
      <c r="K18" s="37">
        <f t="shared" si="1"/>
        <v>195969224</v>
      </c>
    </row>
    <row r="19" spans="1:11" ht="12.75">
      <c r="A19" s="33" t="s">
        <v>29</v>
      </c>
      <c r="B19" s="39">
        <f>+B10-B18</f>
        <v>-19296735</v>
      </c>
      <c r="C19" s="40">
        <f aca="true" t="shared" si="2" ref="C19:K19">+C10-C18</f>
        <v>-54931333</v>
      </c>
      <c r="D19" s="41">
        <f t="shared" si="2"/>
        <v>-584054834</v>
      </c>
      <c r="E19" s="39">
        <f t="shared" si="2"/>
        <v>259338378</v>
      </c>
      <c r="F19" s="40">
        <f t="shared" si="2"/>
        <v>-295386566</v>
      </c>
      <c r="G19" s="42">
        <f t="shared" si="2"/>
        <v>-295386566</v>
      </c>
      <c r="H19" s="43">
        <f t="shared" si="2"/>
        <v>-77600901</v>
      </c>
      <c r="I19" s="39">
        <f t="shared" si="2"/>
        <v>-329662899</v>
      </c>
      <c r="J19" s="40">
        <f t="shared" si="2"/>
        <v>-344084819</v>
      </c>
      <c r="K19" s="42">
        <f t="shared" si="2"/>
        <v>-357452562</v>
      </c>
    </row>
    <row r="20" spans="1:11" ht="20.25">
      <c r="A20" s="44" t="s">
        <v>30</v>
      </c>
      <c r="B20" s="45">
        <v>24557114</v>
      </c>
      <c r="C20" s="46">
        <v>56319859</v>
      </c>
      <c r="D20" s="47">
        <v>17260037</v>
      </c>
      <c r="E20" s="45">
        <v>-20000000</v>
      </c>
      <c r="F20" s="46">
        <v>-49949000</v>
      </c>
      <c r="G20" s="48">
        <v>-49949000</v>
      </c>
      <c r="H20" s="49">
        <v>12771181</v>
      </c>
      <c r="I20" s="45">
        <v>-46349000</v>
      </c>
      <c r="J20" s="46">
        <v>-48299046</v>
      </c>
      <c r="K20" s="48">
        <v>-48690036</v>
      </c>
    </row>
    <row r="21" spans="1:11" ht="12.75">
      <c r="A21" s="22" t="s">
        <v>100</v>
      </c>
      <c r="B21" s="50">
        <v>0</v>
      </c>
      <c r="C21" s="51">
        <v>17118202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101</v>
      </c>
      <c r="B22" s="56">
        <f>SUM(B19:B21)</f>
        <v>5260379</v>
      </c>
      <c r="C22" s="57">
        <f aca="true" t="shared" si="3" ref="C22:K22">SUM(C19:C21)</f>
        <v>18506728</v>
      </c>
      <c r="D22" s="58">
        <f t="shared" si="3"/>
        <v>-566794797</v>
      </c>
      <c r="E22" s="56">
        <f t="shared" si="3"/>
        <v>239338378</v>
      </c>
      <c r="F22" s="57">
        <f t="shared" si="3"/>
        <v>-345335566</v>
      </c>
      <c r="G22" s="59">
        <f t="shared" si="3"/>
        <v>-345335566</v>
      </c>
      <c r="H22" s="60">
        <f t="shared" si="3"/>
        <v>-64829720</v>
      </c>
      <c r="I22" s="56">
        <f t="shared" si="3"/>
        <v>-376011899</v>
      </c>
      <c r="J22" s="57">
        <f t="shared" si="3"/>
        <v>-392383865</v>
      </c>
      <c r="K22" s="59">
        <f t="shared" si="3"/>
        <v>-406142598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5260379</v>
      </c>
      <c r="C24" s="40">
        <f aca="true" t="shared" si="4" ref="C24:K24">SUM(C22:C23)</f>
        <v>18506728</v>
      </c>
      <c r="D24" s="41">
        <f t="shared" si="4"/>
        <v>-566794797</v>
      </c>
      <c r="E24" s="39">
        <f t="shared" si="4"/>
        <v>239338378</v>
      </c>
      <c r="F24" s="40">
        <f t="shared" si="4"/>
        <v>-345335566</v>
      </c>
      <c r="G24" s="42">
        <f t="shared" si="4"/>
        <v>-345335566</v>
      </c>
      <c r="H24" s="43">
        <f t="shared" si="4"/>
        <v>-64829720</v>
      </c>
      <c r="I24" s="39">
        <f t="shared" si="4"/>
        <v>-376011899</v>
      </c>
      <c r="J24" s="40">
        <f t="shared" si="4"/>
        <v>-392383865</v>
      </c>
      <c r="K24" s="42">
        <f t="shared" si="4"/>
        <v>-406142598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30079517</v>
      </c>
      <c r="C27" s="7">
        <v>78347675</v>
      </c>
      <c r="D27" s="69">
        <v>7057923042</v>
      </c>
      <c r="E27" s="70">
        <v>694872714</v>
      </c>
      <c r="F27" s="7">
        <v>53331981</v>
      </c>
      <c r="G27" s="71">
        <v>53331981</v>
      </c>
      <c r="H27" s="72">
        <v>-192411604</v>
      </c>
      <c r="I27" s="70">
        <v>285809646</v>
      </c>
      <c r="J27" s="7">
        <v>301805953</v>
      </c>
      <c r="K27" s="71">
        <v>317862851</v>
      </c>
    </row>
    <row r="28" spans="1:11" ht="12.75">
      <c r="A28" s="73" t="s">
        <v>34</v>
      </c>
      <c r="B28" s="6">
        <v>28952176</v>
      </c>
      <c r="C28" s="6">
        <v>78347675</v>
      </c>
      <c r="D28" s="23">
        <v>116554702</v>
      </c>
      <c r="E28" s="24">
        <v>27896288</v>
      </c>
      <c r="F28" s="6">
        <v>48518251</v>
      </c>
      <c r="G28" s="25">
        <v>48518251</v>
      </c>
      <c r="H28" s="26">
        <v>-4958760</v>
      </c>
      <c r="I28" s="24">
        <v>45551551</v>
      </c>
      <c r="J28" s="6">
        <v>47458534</v>
      </c>
      <c r="K28" s="25">
        <v>50026183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1127341</v>
      </c>
      <c r="C31" s="6">
        <v>0</v>
      </c>
      <c r="D31" s="23">
        <v>6941368340</v>
      </c>
      <c r="E31" s="24">
        <v>666976426</v>
      </c>
      <c r="F31" s="6">
        <v>4813730</v>
      </c>
      <c r="G31" s="25">
        <v>4813730</v>
      </c>
      <c r="H31" s="26">
        <v>-187452844</v>
      </c>
      <c r="I31" s="24">
        <v>240258095</v>
      </c>
      <c r="J31" s="6">
        <v>254347419</v>
      </c>
      <c r="K31" s="25">
        <v>267836668</v>
      </c>
    </row>
    <row r="32" spans="1:11" ht="12.75">
      <c r="A32" s="33" t="s">
        <v>37</v>
      </c>
      <c r="B32" s="7">
        <f>SUM(B28:B31)</f>
        <v>30079517</v>
      </c>
      <c r="C32" s="7">
        <f aca="true" t="shared" si="5" ref="C32:K32">SUM(C28:C31)</f>
        <v>78347675</v>
      </c>
      <c r="D32" s="69">
        <f t="shared" si="5"/>
        <v>7057923042</v>
      </c>
      <c r="E32" s="70">
        <f t="shared" si="5"/>
        <v>694872714</v>
      </c>
      <c r="F32" s="7">
        <f t="shared" si="5"/>
        <v>53331981</v>
      </c>
      <c r="G32" s="71">
        <f t="shared" si="5"/>
        <v>53331981</v>
      </c>
      <c r="H32" s="72">
        <f t="shared" si="5"/>
        <v>-192411604</v>
      </c>
      <c r="I32" s="70">
        <f t="shared" si="5"/>
        <v>285809646</v>
      </c>
      <c r="J32" s="7">
        <f t="shared" si="5"/>
        <v>301805953</v>
      </c>
      <c r="K32" s="71">
        <f t="shared" si="5"/>
        <v>317862851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55708699</v>
      </c>
      <c r="C35" s="6">
        <v>69182364</v>
      </c>
      <c r="D35" s="23">
        <v>2002964710</v>
      </c>
      <c r="E35" s="24">
        <v>31205000</v>
      </c>
      <c r="F35" s="6">
        <v>5883000</v>
      </c>
      <c r="G35" s="25">
        <v>5883000</v>
      </c>
      <c r="H35" s="26">
        <v>-45099064</v>
      </c>
      <c r="I35" s="24">
        <v>99588402</v>
      </c>
      <c r="J35" s="6">
        <v>109604785</v>
      </c>
      <c r="K35" s="25">
        <v>121694385</v>
      </c>
    </row>
    <row r="36" spans="1:11" ht="12.75">
      <c r="A36" s="22" t="s">
        <v>40</v>
      </c>
      <c r="B36" s="6">
        <v>569476238</v>
      </c>
      <c r="C36" s="6">
        <v>986368407</v>
      </c>
      <c r="D36" s="23">
        <v>7057923042</v>
      </c>
      <c r="E36" s="24">
        <v>694872714</v>
      </c>
      <c r="F36" s="6">
        <v>53331981</v>
      </c>
      <c r="G36" s="25">
        <v>53331981</v>
      </c>
      <c r="H36" s="26">
        <v>-192411604</v>
      </c>
      <c r="I36" s="24">
        <v>285809646</v>
      </c>
      <c r="J36" s="6">
        <v>301805953</v>
      </c>
      <c r="K36" s="25">
        <v>317862851</v>
      </c>
    </row>
    <row r="37" spans="1:11" ht="12.75">
      <c r="A37" s="22" t="s">
        <v>41</v>
      </c>
      <c r="B37" s="6">
        <v>17431449</v>
      </c>
      <c r="C37" s="6">
        <v>66794045</v>
      </c>
      <c r="D37" s="23">
        <v>1987012555</v>
      </c>
      <c r="E37" s="24">
        <v>13316036</v>
      </c>
      <c r="F37" s="6">
        <v>0</v>
      </c>
      <c r="G37" s="25">
        <v>0</v>
      </c>
      <c r="H37" s="26">
        <v>-31946748</v>
      </c>
      <c r="I37" s="24">
        <v>12717197</v>
      </c>
      <c r="J37" s="6">
        <v>13256000</v>
      </c>
      <c r="K37" s="25">
        <v>14895000</v>
      </c>
    </row>
    <row r="38" spans="1:11" ht="12.75">
      <c r="A38" s="22" t="s">
        <v>42</v>
      </c>
      <c r="B38" s="6">
        <v>16818634</v>
      </c>
      <c r="C38" s="6">
        <v>16402405</v>
      </c>
      <c r="D38" s="23">
        <v>193901474</v>
      </c>
      <c r="E38" s="24">
        <v>12167052</v>
      </c>
      <c r="F38" s="6">
        <v>0</v>
      </c>
      <c r="G38" s="25">
        <v>0</v>
      </c>
      <c r="H38" s="26">
        <v>-2573915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590934854</v>
      </c>
      <c r="C39" s="6">
        <v>972354321</v>
      </c>
      <c r="D39" s="23">
        <v>7446768520</v>
      </c>
      <c r="E39" s="24">
        <v>461256248</v>
      </c>
      <c r="F39" s="6">
        <v>404550547</v>
      </c>
      <c r="G39" s="25">
        <v>404550547</v>
      </c>
      <c r="H39" s="26">
        <v>-138160285</v>
      </c>
      <c r="I39" s="24">
        <v>748692750</v>
      </c>
      <c r="J39" s="6">
        <v>790538603</v>
      </c>
      <c r="K39" s="25">
        <v>830804834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8764913</v>
      </c>
      <c r="C42" s="6">
        <v>63588273</v>
      </c>
      <c r="D42" s="23">
        <v>-1014354233</v>
      </c>
      <c r="E42" s="24">
        <v>-122581511</v>
      </c>
      <c r="F42" s="6">
        <v>-109385956</v>
      </c>
      <c r="G42" s="25">
        <v>-109385956</v>
      </c>
      <c r="H42" s="26">
        <v>-29146029</v>
      </c>
      <c r="I42" s="24">
        <v>-120670294</v>
      </c>
      <c r="J42" s="6">
        <v>-126158320</v>
      </c>
      <c r="K42" s="25">
        <v>-130990165</v>
      </c>
    </row>
    <row r="43" spans="1:11" ht="12.75">
      <c r="A43" s="22" t="s">
        <v>46</v>
      </c>
      <c r="B43" s="6">
        <v>-11140351</v>
      </c>
      <c r="C43" s="6">
        <v>-63418197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-92402</v>
      </c>
      <c r="C44" s="6">
        <v>-286891</v>
      </c>
      <c r="D44" s="23">
        <v>9733907</v>
      </c>
      <c r="E44" s="24">
        <v>-9733907</v>
      </c>
      <c r="F44" s="6">
        <v>0</v>
      </c>
      <c r="G44" s="25">
        <v>0</v>
      </c>
      <c r="H44" s="26">
        <v>13598</v>
      </c>
      <c r="I44" s="24">
        <v>57397</v>
      </c>
      <c r="J44" s="6">
        <v>-57397</v>
      </c>
      <c r="K44" s="25">
        <v>0</v>
      </c>
    </row>
    <row r="45" spans="1:11" ht="12.75">
      <c r="A45" s="33" t="s">
        <v>48</v>
      </c>
      <c r="B45" s="7">
        <v>726724</v>
      </c>
      <c r="C45" s="7">
        <v>612911</v>
      </c>
      <c r="D45" s="69">
        <v>-1004620326</v>
      </c>
      <c r="E45" s="70">
        <v>-132315418</v>
      </c>
      <c r="F45" s="7">
        <v>-109385956</v>
      </c>
      <c r="G45" s="71">
        <v>-109385956</v>
      </c>
      <c r="H45" s="72">
        <v>-29132431</v>
      </c>
      <c r="I45" s="70">
        <v>-120612897</v>
      </c>
      <c r="J45" s="7">
        <v>-126215717</v>
      </c>
      <c r="K45" s="71">
        <v>-130990165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729726</v>
      </c>
      <c r="C48" s="6">
        <v>512639</v>
      </c>
      <c r="D48" s="23">
        <v>232954930</v>
      </c>
      <c r="E48" s="24">
        <v>892000</v>
      </c>
      <c r="F48" s="6">
        <v>892000</v>
      </c>
      <c r="G48" s="25">
        <v>892000</v>
      </c>
      <c r="H48" s="26">
        <v>1794860</v>
      </c>
      <c r="I48" s="24">
        <v>8282676</v>
      </c>
      <c r="J48" s="6">
        <v>13368550</v>
      </c>
      <c r="K48" s="25">
        <v>20261393</v>
      </c>
    </row>
    <row r="49" spans="1:11" ht="12.75">
      <c r="A49" s="22" t="s">
        <v>51</v>
      </c>
      <c r="B49" s="6">
        <f>+B75</f>
        <v>-23323016.958348475</v>
      </c>
      <c r="C49" s="6">
        <f aca="true" t="shared" si="6" ref="C49:K49">+C75</f>
        <v>44380797.65421553</v>
      </c>
      <c r="D49" s="23">
        <f t="shared" si="6"/>
        <v>1906608157</v>
      </c>
      <c r="E49" s="24">
        <f t="shared" si="6"/>
        <v>12518000</v>
      </c>
      <c r="F49" s="6">
        <f t="shared" si="6"/>
        <v>0</v>
      </c>
      <c r="G49" s="25">
        <f t="shared" si="6"/>
        <v>0</v>
      </c>
      <c r="H49" s="26">
        <f t="shared" si="6"/>
        <v>-32464772</v>
      </c>
      <c r="I49" s="24">
        <f t="shared" si="6"/>
        <v>12659800</v>
      </c>
      <c r="J49" s="6">
        <f t="shared" si="6"/>
        <v>13256000</v>
      </c>
      <c r="K49" s="25">
        <f t="shared" si="6"/>
        <v>14895000</v>
      </c>
    </row>
    <row r="50" spans="1:11" ht="12.75">
      <c r="A50" s="33" t="s">
        <v>52</v>
      </c>
      <c r="B50" s="7">
        <f>+B48-B49</f>
        <v>24052742.958348475</v>
      </c>
      <c r="C50" s="7">
        <f aca="true" t="shared" si="7" ref="C50:K50">+C48-C49</f>
        <v>-43868158.65421553</v>
      </c>
      <c r="D50" s="69">
        <f t="shared" si="7"/>
        <v>-1673653227</v>
      </c>
      <c r="E50" s="70">
        <f t="shared" si="7"/>
        <v>-11626000</v>
      </c>
      <c r="F50" s="7">
        <f t="shared" si="7"/>
        <v>892000</v>
      </c>
      <c r="G50" s="71">
        <f t="shared" si="7"/>
        <v>892000</v>
      </c>
      <c r="H50" s="72">
        <f t="shared" si="7"/>
        <v>34259632</v>
      </c>
      <c r="I50" s="70">
        <f t="shared" si="7"/>
        <v>-4377124</v>
      </c>
      <c r="J50" s="7">
        <f t="shared" si="7"/>
        <v>112550</v>
      </c>
      <c r="K50" s="71">
        <f t="shared" si="7"/>
        <v>5366393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569239105</v>
      </c>
      <c r="C53" s="6">
        <v>986247825</v>
      </c>
      <c r="D53" s="23">
        <v>6948778887</v>
      </c>
      <c r="E53" s="24">
        <v>666976426</v>
      </c>
      <c r="F53" s="6">
        <v>4880430</v>
      </c>
      <c r="G53" s="25">
        <v>4880430</v>
      </c>
      <c r="H53" s="26">
        <v>-187509095</v>
      </c>
      <c r="I53" s="24">
        <v>243720004</v>
      </c>
      <c r="J53" s="6">
        <v>266676257</v>
      </c>
      <c r="K53" s="25">
        <v>283527050</v>
      </c>
    </row>
    <row r="54" spans="1:11" ht="12.75">
      <c r="A54" s="22" t="s">
        <v>55</v>
      </c>
      <c r="B54" s="6">
        <v>27589030</v>
      </c>
      <c r="C54" s="6">
        <v>42692280</v>
      </c>
      <c r="D54" s="23">
        <v>0</v>
      </c>
      <c r="E54" s="24">
        <v>33739001</v>
      </c>
      <c r="F54" s="6">
        <v>33739001</v>
      </c>
      <c r="G54" s="25">
        <v>33739001</v>
      </c>
      <c r="H54" s="26">
        <v>43762413</v>
      </c>
      <c r="I54" s="24">
        <v>38649428</v>
      </c>
      <c r="J54" s="6">
        <v>37410075</v>
      </c>
      <c r="K54" s="25">
        <v>39430213</v>
      </c>
    </row>
    <row r="55" spans="1:11" ht="12.75">
      <c r="A55" s="22" t="s">
        <v>56</v>
      </c>
      <c r="B55" s="6">
        <v>0</v>
      </c>
      <c r="C55" s="6">
        <v>0</v>
      </c>
      <c r="D55" s="23">
        <v>5423009185</v>
      </c>
      <c r="E55" s="24">
        <v>639585223</v>
      </c>
      <c r="F55" s="6">
        <v>43180886</v>
      </c>
      <c r="G55" s="25">
        <v>43180886</v>
      </c>
      <c r="H55" s="26">
        <v>7117552</v>
      </c>
      <c r="I55" s="24">
        <v>37754862</v>
      </c>
      <c r="J55" s="6">
        <v>30979273</v>
      </c>
      <c r="K55" s="25">
        <v>32393542</v>
      </c>
    </row>
    <row r="56" spans="1:11" ht="12.75">
      <c r="A56" s="22" t="s">
        <v>57</v>
      </c>
      <c r="B56" s="6">
        <v>1575660</v>
      </c>
      <c r="C56" s="6">
        <v>3010152</v>
      </c>
      <c r="D56" s="23">
        <v>10225081</v>
      </c>
      <c r="E56" s="24">
        <v>3150000</v>
      </c>
      <c r="F56" s="6">
        <v>2340000</v>
      </c>
      <c r="G56" s="25">
        <v>2340000</v>
      </c>
      <c r="H56" s="26">
        <v>-192817</v>
      </c>
      <c r="I56" s="24">
        <v>2310000</v>
      </c>
      <c r="J56" s="6">
        <v>2950800</v>
      </c>
      <c r="K56" s="25">
        <v>3110144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20436376</v>
      </c>
      <c r="C59" s="6">
        <v>6388835</v>
      </c>
      <c r="D59" s="23">
        <v>6451835</v>
      </c>
      <c r="E59" s="24">
        <v>7156560</v>
      </c>
      <c r="F59" s="6">
        <v>7157040</v>
      </c>
      <c r="G59" s="25">
        <v>7157040</v>
      </c>
      <c r="H59" s="26">
        <v>7157040</v>
      </c>
      <c r="I59" s="24">
        <v>12480000</v>
      </c>
      <c r="J59" s="6">
        <v>12856000</v>
      </c>
      <c r="K59" s="25">
        <v>13028900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1380</v>
      </c>
      <c r="C62" s="98">
        <v>1380</v>
      </c>
      <c r="D62" s="99">
        <v>1380</v>
      </c>
      <c r="E62" s="97">
        <v>690</v>
      </c>
      <c r="F62" s="98">
        <v>690</v>
      </c>
      <c r="G62" s="99">
        <v>690</v>
      </c>
      <c r="H62" s="100">
        <v>690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3028</v>
      </c>
      <c r="C63" s="98">
        <v>3028</v>
      </c>
      <c r="D63" s="99">
        <v>3028</v>
      </c>
      <c r="E63" s="97">
        <v>3028</v>
      </c>
      <c r="F63" s="98">
        <v>3028</v>
      </c>
      <c r="G63" s="99">
        <v>3028</v>
      </c>
      <c r="H63" s="100">
        <v>3028</v>
      </c>
      <c r="I63" s="97">
        <v>3028</v>
      </c>
      <c r="J63" s="98">
        <v>3028</v>
      </c>
      <c r="K63" s="99">
        <v>3028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1638</v>
      </c>
      <c r="C65" s="98">
        <v>1638</v>
      </c>
      <c r="D65" s="99">
        <v>1638</v>
      </c>
      <c r="E65" s="97">
        <v>1638</v>
      </c>
      <c r="F65" s="98">
        <v>1638</v>
      </c>
      <c r="G65" s="99">
        <v>1638</v>
      </c>
      <c r="H65" s="100">
        <v>1638</v>
      </c>
      <c r="I65" s="97">
        <v>1638</v>
      </c>
      <c r="J65" s="98">
        <v>1638</v>
      </c>
      <c r="K65" s="99">
        <v>1638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0.6395709803776066</v>
      </c>
      <c r="C70" s="5">
        <f aca="true" t="shared" si="8" ref="C70:K70">IF(ISERROR(C71/C72),0,(C71/C72))</f>
        <v>0.30897864114404955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104</v>
      </c>
      <c r="B71" s="2">
        <f>+B83</f>
        <v>35613142</v>
      </c>
      <c r="C71" s="2">
        <f aca="true" t="shared" si="9" ref="C71:K71">+C83</f>
        <v>23237234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105</v>
      </c>
      <c r="B72" s="2">
        <f>+B77</f>
        <v>55682861</v>
      </c>
      <c r="C72" s="2">
        <f aca="true" t="shared" si="10" ref="C72:K72">+C77</f>
        <v>75206603</v>
      </c>
      <c r="D72" s="2">
        <f t="shared" si="10"/>
        <v>473881146</v>
      </c>
      <c r="E72" s="2">
        <f t="shared" si="10"/>
        <v>-72787500</v>
      </c>
      <c r="F72" s="2">
        <f t="shared" si="10"/>
        <v>-71916691</v>
      </c>
      <c r="G72" s="2">
        <f t="shared" si="10"/>
        <v>-71916691</v>
      </c>
      <c r="H72" s="2">
        <f t="shared" si="10"/>
        <v>6527797</v>
      </c>
      <c r="I72" s="2">
        <f t="shared" si="10"/>
        <v>-75688088</v>
      </c>
      <c r="J72" s="2">
        <f t="shared" si="10"/>
        <v>-79741803</v>
      </c>
      <c r="K72" s="2">
        <f t="shared" si="10"/>
        <v>-79962416</v>
      </c>
    </row>
    <row r="73" spans="1:11" ht="12.75" hidden="1">
      <c r="A73" s="2" t="s">
        <v>106</v>
      </c>
      <c r="B73" s="2">
        <f>+B74</f>
        <v>856612260.4999996</v>
      </c>
      <c r="C73" s="2">
        <f aca="true" t="shared" si="11" ref="C73:K73">+(C78+C80+C81+C82)-(B78+B80+B81+B82)</f>
        <v>15062205</v>
      </c>
      <c r="D73" s="2">
        <f t="shared" si="11"/>
        <v>1674602468</v>
      </c>
      <c r="E73" s="2">
        <f t="shared" si="11"/>
        <v>-1715157602</v>
      </c>
      <c r="F73" s="2">
        <f>+(F78+F80+F81+F82)-(D78+D80+D81+D82)</f>
        <v>-1740479602</v>
      </c>
      <c r="G73" s="2">
        <f>+(G78+G80+G81+G82)-(D78+D80+D81+D82)</f>
        <v>-1740479602</v>
      </c>
      <c r="H73" s="2">
        <f>+(H78+H80+H81+H82)-(D78+D80+D81+D82)</f>
        <v>-1784525984</v>
      </c>
      <c r="I73" s="2">
        <f>+(I78+I80+I81+I82)-(E78+E80+E81+E82)</f>
        <v>63306567</v>
      </c>
      <c r="J73" s="2">
        <f t="shared" si="11"/>
        <v>4785942</v>
      </c>
      <c r="K73" s="2">
        <f t="shared" si="11"/>
        <v>5044384</v>
      </c>
    </row>
    <row r="74" spans="1:11" ht="12.75" hidden="1">
      <c r="A74" s="2" t="s">
        <v>107</v>
      </c>
      <c r="B74" s="2">
        <f>+TREND(C74:E74)</f>
        <v>856612260.4999996</v>
      </c>
      <c r="C74" s="2">
        <f>+C73</f>
        <v>15062205</v>
      </c>
      <c r="D74" s="2">
        <f aca="true" t="shared" si="12" ref="D74:K74">+D73</f>
        <v>1674602468</v>
      </c>
      <c r="E74" s="2">
        <f t="shared" si="12"/>
        <v>-1715157602</v>
      </c>
      <c r="F74" s="2">
        <f t="shared" si="12"/>
        <v>-1740479602</v>
      </c>
      <c r="G74" s="2">
        <f t="shared" si="12"/>
        <v>-1740479602</v>
      </c>
      <c r="H74" s="2">
        <f t="shared" si="12"/>
        <v>-1784525984</v>
      </c>
      <c r="I74" s="2">
        <f t="shared" si="12"/>
        <v>63306567</v>
      </c>
      <c r="J74" s="2">
        <f t="shared" si="12"/>
        <v>4785942</v>
      </c>
      <c r="K74" s="2">
        <f t="shared" si="12"/>
        <v>5044384</v>
      </c>
    </row>
    <row r="75" spans="1:11" ht="12.75" hidden="1">
      <c r="A75" s="2" t="s">
        <v>108</v>
      </c>
      <c r="B75" s="2">
        <f>+B84-(((B80+B81+B78)*B70)-B79)</f>
        <v>-23323016.958348475</v>
      </c>
      <c r="C75" s="2">
        <f aca="true" t="shared" si="13" ref="C75:K75">+C84-(((C80+C81+C78)*C70)-C79)</f>
        <v>44380797.65421553</v>
      </c>
      <c r="D75" s="2">
        <f t="shared" si="13"/>
        <v>1906608157</v>
      </c>
      <c r="E75" s="2">
        <f t="shared" si="13"/>
        <v>12518000</v>
      </c>
      <c r="F75" s="2">
        <f t="shared" si="13"/>
        <v>0</v>
      </c>
      <c r="G75" s="2">
        <f t="shared" si="13"/>
        <v>0</v>
      </c>
      <c r="H75" s="2">
        <f t="shared" si="13"/>
        <v>-32464772</v>
      </c>
      <c r="I75" s="2">
        <f t="shared" si="13"/>
        <v>12659800</v>
      </c>
      <c r="J75" s="2">
        <f t="shared" si="13"/>
        <v>13256000</v>
      </c>
      <c r="K75" s="2">
        <f t="shared" si="13"/>
        <v>14895000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55682861</v>
      </c>
      <c r="C77" s="3">
        <v>75206603</v>
      </c>
      <c r="D77" s="3">
        <v>473881146</v>
      </c>
      <c r="E77" s="3">
        <v>-72787500</v>
      </c>
      <c r="F77" s="3">
        <v>-71916691</v>
      </c>
      <c r="G77" s="3">
        <v>-71916691</v>
      </c>
      <c r="H77" s="3">
        <v>6527797</v>
      </c>
      <c r="I77" s="3">
        <v>-75688088</v>
      </c>
      <c r="J77" s="3">
        <v>-79741803</v>
      </c>
      <c r="K77" s="3">
        <v>-79962416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9176737</v>
      </c>
      <c r="C79" s="3">
        <v>64735425</v>
      </c>
      <c r="D79" s="3">
        <v>1906608157</v>
      </c>
      <c r="E79" s="3">
        <v>12518000</v>
      </c>
      <c r="F79" s="3">
        <v>0</v>
      </c>
      <c r="G79" s="3">
        <v>0</v>
      </c>
      <c r="H79" s="3">
        <v>-32464772</v>
      </c>
      <c r="I79" s="3">
        <v>12659800</v>
      </c>
      <c r="J79" s="3">
        <v>13256000</v>
      </c>
      <c r="K79" s="3">
        <v>14895000</v>
      </c>
    </row>
    <row r="80" spans="1:11" ht="13.5" hidden="1">
      <c r="A80" s="1" t="s">
        <v>69</v>
      </c>
      <c r="B80" s="3">
        <v>38461399</v>
      </c>
      <c r="C80" s="3">
        <v>33015715</v>
      </c>
      <c r="D80" s="3">
        <v>892281501</v>
      </c>
      <c r="E80" s="3">
        <v>25322000</v>
      </c>
      <c r="F80" s="3">
        <v>0</v>
      </c>
      <c r="G80" s="3">
        <v>0</v>
      </c>
      <c r="H80" s="3">
        <v>-43772642</v>
      </c>
      <c r="I80" s="3">
        <v>88628567</v>
      </c>
      <c r="J80" s="3">
        <v>93414509</v>
      </c>
      <c r="K80" s="3">
        <v>98458893</v>
      </c>
    </row>
    <row r="81" spans="1:11" ht="13.5" hidden="1">
      <c r="A81" s="1" t="s">
        <v>70</v>
      </c>
      <c r="B81" s="3">
        <v>12353530</v>
      </c>
      <c r="C81" s="3">
        <v>32861419</v>
      </c>
      <c r="D81" s="3">
        <v>846382502</v>
      </c>
      <c r="E81" s="3">
        <v>0</v>
      </c>
      <c r="F81" s="3">
        <v>0</v>
      </c>
      <c r="G81" s="3">
        <v>0</v>
      </c>
      <c r="H81" s="3">
        <v>-255219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1815599</v>
      </c>
      <c r="E82" s="3">
        <v>0</v>
      </c>
      <c r="F82" s="3">
        <v>0</v>
      </c>
      <c r="G82" s="3">
        <v>0</v>
      </c>
      <c r="H82" s="3">
        <v>-18521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35613142</v>
      </c>
      <c r="C83" s="3">
        <v>23237234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13952421</v>
      </c>
      <c r="C5" s="6">
        <v>16265881</v>
      </c>
      <c r="D5" s="23">
        <v>36278510</v>
      </c>
      <c r="E5" s="24">
        <v>21158288</v>
      </c>
      <c r="F5" s="6">
        <v>21925287</v>
      </c>
      <c r="G5" s="25">
        <v>21925287</v>
      </c>
      <c r="H5" s="26">
        <v>77514</v>
      </c>
      <c r="I5" s="24">
        <v>44856144</v>
      </c>
      <c r="J5" s="6">
        <v>47771652</v>
      </c>
      <c r="K5" s="25">
        <v>50900696</v>
      </c>
    </row>
    <row r="6" spans="1:11" ht="12.75">
      <c r="A6" s="22" t="s">
        <v>19</v>
      </c>
      <c r="B6" s="6">
        <v>108396630</v>
      </c>
      <c r="C6" s="6">
        <v>105119160</v>
      </c>
      <c r="D6" s="23">
        <v>104018861</v>
      </c>
      <c r="E6" s="24">
        <v>113035107</v>
      </c>
      <c r="F6" s="6">
        <v>128066461</v>
      </c>
      <c r="G6" s="25">
        <v>128066461</v>
      </c>
      <c r="H6" s="26">
        <v>4377043</v>
      </c>
      <c r="I6" s="24">
        <v>151906132</v>
      </c>
      <c r="J6" s="6">
        <v>161779901</v>
      </c>
      <c r="K6" s="25">
        <v>172376489</v>
      </c>
    </row>
    <row r="7" spans="1:11" ht="12.75">
      <c r="A7" s="22" t="s">
        <v>20</v>
      </c>
      <c r="B7" s="6">
        <v>9636481</v>
      </c>
      <c r="C7" s="6">
        <v>1041039</v>
      </c>
      <c r="D7" s="23">
        <v>212000</v>
      </c>
      <c r="E7" s="24">
        <v>302315</v>
      </c>
      <c r="F7" s="6">
        <v>302315</v>
      </c>
      <c r="G7" s="25">
        <v>302315</v>
      </c>
      <c r="H7" s="26">
        <v>2926</v>
      </c>
      <c r="I7" s="24">
        <v>1170653</v>
      </c>
      <c r="J7" s="6">
        <v>1246722</v>
      </c>
      <c r="K7" s="25">
        <v>1328383</v>
      </c>
    </row>
    <row r="8" spans="1:11" ht="12.75">
      <c r="A8" s="22" t="s">
        <v>21</v>
      </c>
      <c r="B8" s="6">
        <v>78370000</v>
      </c>
      <c r="C8" s="6">
        <v>74405313</v>
      </c>
      <c r="D8" s="23">
        <v>24788683</v>
      </c>
      <c r="E8" s="24">
        <v>80580000</v>
      </c>
      <c r="F8" s="6">
        <v>80580000</v>
      </c>
      <c r="G8" s="25">
        <v>80580000</v>
      </c>
      <c r="H8" s="26">
        <v>450006</v>
      </c>
      <c r="I8" s="24">
        <v>176242000</v>
      </c>
      <c r="J8" s="6">
        <v>187697730</v>
      </c>
      <c r="K8" s="25">
        <v>199991934</v>
      </c>
    </row>
    <row r="9" spans="1:11" ht="12.75">
      <c r="A9" s="22" t="s">
        <v>22</v>
      </c>
      <c r="B9" s="6">
        <v>10827618</v>
      </c>
      <c r="C9" s="6">
        <v>14786989</v>
      </c>
      <c r="D9" s="23">
        <v>62179966</v>
      </c>
      <c r="E9" s="24">
        <v>15229347</v>
      </c>
      <c r="F9" s="6">
        <v>16890376</v>
      </c>
      <c r="G9" s="25">
        <v>16890376</v>
      </c>
      <c r="H9" s="26">
        <v>406880</v>
      </c>
      <c r="I9" s="24">
        <v>28669502</v>
      </c>
      <c r="J9" s="6">
        <v>30532760</v>
      </c>
      <c r="K9" s="25">
        <v>32532655</v>
      </c>
    </row>
    <row r="10" spans="1:11" ht="20.25">
      <c r="A10" s="27" t="s">
        <v>98</v>
      </c>
      <c r="B10" s="28">
        <f>SUM(B5:B9)</f>
        <v>221183150</v>
      </c>
      <c r="C10" s="29">
        <f aca="true" t="shared" si="0" ref="C10:K10">SUM(C5:C9)</f>
        <v>211618382</v>
      </c>
      <c r="D10" s="30">
        <f t="shared" si="0"/>
        <v>227478020</v>
      </c>
      <c r="E10" s="28">
        <f t="shared" si="0"/>
        <v>230305057</v>
      </c>
      <c r="F10" s="29">
        <f t="shared" si="0"/>
        <v>247764439</v>
      </c>
      <c r="G10" s="31">
        <f t="shared" si="0"/>
        <v>247764439</v>
      </c>
      <c r="H10" s="32">
        <f t="shared" si="0"/>
        <v>5314369</v>
      </c>
      <c r="I10" s="28">
        <f t="shared" si="0"/>
        <v>402844431</v>
      </c>
      <c r="J10" s="29">
        <f t="shared" si="0"/>
        <v>429028765</v>
      </c>
      <c r="K10" s="31">
        <f t="shared" si="0"/>
        <v>457130157</v>
      </c>
    </row>
    <row r="11" spans="1:11" ht="12.75">
      <c r="A11" s="22" t="s">
        <v>23</v>
      </c>
      <c r="B11" s="6">
        <v>96717959</v>
      </c>
      <c r="C11" s="6">
        <v>103739766</v>
      </c>
      <c r="D11" s="23">
        <v>127348200</v>
      </c>
      <c r="E11" s="24">
        <v>111753531</v>
      </c>
      <c r="F11" s="6">
        <v>110741085</v>
      </c>
      <c r="G11" s="25">
        <v>110741085</v>
      </c>
      <c r="H11" s="26">
        <v>38466</v>
      </c>
      <c r="I11" s="24">
        <v>971261027</v>
      </c>
      <c r="J11" s="6">
        <v>1034392773</v>
      </c>
      <c r="K11" s="25">
        <v>1102145522</v>
      </c>
    </row>
    <row r="12" spans="1:11" ht="12.75">
      <c r="A12" s="22" t="s">
        <v>24</v>
      </c>
      <c r="B12" s="6">
        <v>3854539</v>
      </c>
      <c r="C12" s="6">
        <v>3527609</v>
      </c>
      <c r="D12" s="23">
        <v>5255977</v>
      </c>
      <c r="E12" s="24">
        <v>5041816</v>
      </c>
      <c r="F12" s="6">
        <v>5041816</v>
      </c>
      <c r="G12" s="25">
        <v>5041816</v>
      </c>
      <c r="H12" s="26">
        <v>0</v>
      </c>
      <c r="I12" s="24">
        <v>9711613</v>
      </c>
      <c r="J12" s="6">
        <v>10342868</v>
      </c>
      <c r="K12" s="25">
        <v>11020324</v>
      </c>
    </row>
    <row r="13" spans="1:11" ht="12.75">
      <c r="A13" s="22" t="s">
        <v>99</v>
      </c>
      <c r="B13" s="6">
        <v>54847872</v>
      </c>
      <c r="C13" s="6">
        <v>42339903</v>
      </c>
      <c r="D13" s="23">
        <v>0</v>
      </c>
      <c r="E13" s="24">
        <v>65000000</v>
      </c>
      <c r="F13" s="6">
        <v>65000000</v>
      </c>
      <c r="G13" s="25">
        <v>65000000</v>
      </c>
      <c r="H13" s="26">
        <v>0</v>
      </c>
      <c r="I13" s="24">
        <v>65000132</v>
      </c>
      <c r="J13" s="6">
        <v>69225010</v>
      </c>
      <c r="K13" s="25">
        <v>73759248</v>
      </c>
    </row>
    <row r="14" spans="1:11" ht="12.75">
      <c r="A14" s="22" t="s">
        <v>25</v>
      </c>
      <c r="B14" s="6">
        <v>19120979</v>
      </c>
      <c r="C14" s="6">
        <v>23302298</v>
      </c>
      <c r="D14" s="23">
        <v>26244115</v>
      </c>
      <c r="E14" s="24">
        <v>0</v>
      </c>
      <c r="F14" s="6">
        <v>0</v>
      </c>
      <c r="G14" s="25">
        <v>0</v>
      </c>
      <c r="H14" s="26">
        <v>0</v>
      </c>
      <c r="I14" s="24">
        <v>24</v>
      </c>
      <c r="J14" s="6">
        <v>2</v>
      </c>
      <c r="K14" s="25">
        <v>2</v>
      </c>
    </row>
    <row r="15" spans="1:11" ht="12.75">
      <c r="A15" s="22" t="s">
        <v>26</v>
      </c>
      <c r="B15" s="6">
        <v>78512656</v>
      </c>
      <c r="C15" s="6">
        <v>92918877</v>
      </c>
      <c r="D15" s="23">
        <v>76167454</v>
      </c>
      <c r="E15" s="24">
        <v>83801473</v>
      </c>
      <c r="F15" s="6">
        <v>83054804</v>
      </c>
      <c r="G15" s="25">
        <v>83054804</v>
      </c>
      <c r="H15" s="26">
        <v>594616</v>
      </c>
      <c r="I15" s="24">
        <v>73920000</v>
      </c>
      <c r="J15" s="6">
        <v>78724800</v>
      </c>
      <c r="K15" s="25">
        <v>83881276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32880</v>
      </c>
      <c r="I16" s="24">
        <v>1186000</v>
      </c>
      <c r="J16" s="6">
        <v>1263090</v>
      </c>
      <c r="K16" s="25">
        <v>1345823</v>
      </c>
    </row>
    <row r="17" spans="1:11" ht="12.75">
      <c r="A17" s="22" t="s">
        <v>27</v>
      </c>
      <c r="B17" s="6">
        <v>88928477</v>
      </c>
      <c r="C17" s="6">
        <v>52244955</v>
      </c>
      <c r="D17" s="23">
        <v>4821639</v>
      </c>
      <c r="E17" s="24">
        <v>120170636</v>
      </c>
      <c r="F17" s="6">
        <v>116590169</v>
      </c>
      <c r="G17" s="25">
        <v>116590169</v>
      </c>
      <c r="H17" s="26">
        <v>1396904</v>
      </c>
      <c r="I17" s="24">
        <v>72798624</v>
      </c>
      <c r="J17" s="6">
        <v>75143187</v>
      </c>
      <c r="K17" s="25">
        <v>80065139</v>
      </c>
    </row>
    <row r="18" spans="1:11" ht="12.75">
      <c r="A18" s="33" t="s">
        <v>28</v>
      </c>
      <c r="B18" s="34">
        <f>SUM(B11:B17)</f>
        <v>341982482</v>
      </c>
      <c r="C18" s="35">
        <f aca="true" t="shared" si="1" ref="C18:K18">SUM(C11:C17)</f>
        <v>318073408</v>
      </c>
      <c r="D18" s="36">
        <f t="shared" si="1"/>
        <v>239837385</v>
      </c>
      <c r="E18" s="34">
        <f t="shared" si="1"/>
        <v>385767456</v>
      </c>
      <c r="F18" s="35">
        <f t="shared" si="1"/>
        <v>380427874</v>
      </c>
      <c r="G18" s="37">
        <f t="shared" si="1"/>
        <v>380427874</v>
      </c>
      <c r="H18" s="38">
        <f t="shared" si="1"/>
        <v>2062866</v>
      </c>
      <c r="I18" s="34">
        <f t="shared" si="1"/>
        <v>1193877420</v>
      </c>
      <c r="J18" s="35">
        <f t="shared" si="1"/>
        <v>1269091730</v>
      </c>
      <c r="K18" s="37">
        <f t="shared" si="1"/>
        <v>1352217334</v>
      </c>
    </row>
    <row r="19" spans="1:11" ht="12.75">
      <c r="A19" s="33" t="s">
        <v>29</v>
      </c>
      <c r="B19" s="39">
        <f>+B10-B18</f>
        <v>-120799332</v>
      </c>
      <c r="C19" s="40">
        <f aca="true" t="shared" si="2" ref="C19:K19">+C10-C18</f>
        <v>-106455026</v>
      </c>
      <c r="D19" s="41">
        <f t="shared" si="2"/>
        <v>-12359365</v>
      </c>
      <c r="E19" s="39">
        <f t="shared" si="2"/>
        <v>-155462399</v>
      </c>
      <c r="F19" s="40">
        <f t="shared" si="2"/>
        <v>-132663435</v>
      </c>
      <c r="G19" s="42">
        <f t="shared" si="2"/>
        <v>-132663435</v>
      </c>
      <c r="H19" s="43">
        <f t="shared" si="2"/>
        <v>3251503</v>
      </c>
      <c r="I19" s="39">
        <f t="shared" si="2"/>
        <v>-791032989</v>
      </c>
      <c r="J19" s="40">
        <f t="shared" si="2"/>
        <v>-840062965</v>
      </c>
      <c r="K19" s="42">
        <f t="shared" si="2"/>
        <v>-895087177</v>
      </c>
    </row>
    <row r="20" spans="1:11" ht="20.25">
      <c r="A20" s="44" t="s">
        <v>30</v>
      </c>
      <c r="B20" s="45">
        <v>36959459</v>
      </c>
      <c r="C20" s="46">
        <v>32764380</v>
      </c>
      <c r="D20" s="47">
        <v>0</v>
      </c>
      <c r="E20" s="45">
        <v>44201000</v>
      </c>
      <c r="F20" s="46">
        <v>44201000</v>
      </c>
      <c r="G20" s="48">
        <v>44201000</v>
      </c>
      <c r="H20" s="49">
        <v>0</v>
      </c>
      <c r="I20" s="45">
        <v>75480000</v>
      </c>
      <c r="J20" s="46">
        <v>80386200</v>
      </c>
      <c r="K20" s="48">
        <v>85651498</v>
      </c>
    </row>
    <row r="21" spans="1:11" ht="12.75">
      <c r="A21" s="22" t="s">
        <v>100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101</v>
      </c>
      <c r="B22" s="56">
        <f>SUM(B19:B21)</f>
        <v>-83839873</v>
      </c>
      <c r="C22" s="57">
        <f aca="true" t="shared" si="3" ref="C22:K22">SUM(C19:C21)</f>
        <v>-73690646</v>
      </c>
      <c r="D22" s="58">
        <f t="shared" si="3"/>
        <v>-12359365</v>
      </c>
      <c r="E22" s="56">
        <f t="shared" si="3"/>
        <v>-111261399</v>
      </c>
      <c r="F22" s="57">
        <f t="shared" si="3"/>
        <v>-88462435</v>
      </c>
      <c r="G22" s="59">
        <f t="shared" si="3"/>
        <v>-88462435</v>
      </c>
      <c r="H22" s="60">
        <f t="shared" si="3"/>
        <v>3251503</v>
      </c>
      <c r="I22" s="56">
        <f t="shared" si="3"/>
        <v>-715552989</v>
      </c>
      <c r="J22" s="57">
        <f t="shared" si="3"/>
        <v>-759676765</v>
      </c>
      <c r="K22" s="59">
        <f t="shared" si="3"/>
        <v>-809435679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-83839873</v>
      </c>
      <c r="C24" s="40">
        <f aca="true" t="shared" si="4" ref="C24:K24">SUM(C22:C23)</f>
        <v>-73690646</v>
      </c>
      <c r="D24" s="41">
        <f t="shared" si="4"/>
        <v>-12359365</v>
      </c>
      <c r="E24" s="39">
        <f t="shared" si="4"/>
        <v>-111261399</v>
      </c>
      <c r="F24" s="40">
        <f t="shared" si="4"/>
        <v>-88462435</v>
      </c>
      <c r="G24" s="42">
        <f t="shared" si="4"/>
        <v>-88462435</v>
      </c>
      <c r="H24" s="43">
        <f t="shared" si="4"/>
        <v>3251503</v>
      </c>
      <c r="I24" s="39">
        <f t="shared" si="4"/>
        <v>-715552989</v>
      </c>
      <c r="J24" s="40">
        <f t="shared" si="4"/>
        <v>-759676765</v>
      </c>
      <c r="K24" s="42">
        <f t="shared" si="4"/>
        <v>-809435679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38035780</v>
      </c>
      <c r="C27" s="7">
        <v>32745966</v>
      </c>
      <c r="D27" s="69">
        <v>2069566386</v>
      </c>
      <c r="E27" s="70">
        <v>44201001</v>
      </c>
      <c r="F27" s="7">
        <v>44201001</v>
      </c>
      <c r="G27" s="71">
        <v>44201001</v>
      </c>
      <c r="H27" s="72">
        <v>1053</v>
      </c>
      <c r="I27" s="70">
        <v>94780006</v>
      </c>
      <c r="J27" s="7">
        <v>100940706</v>
      </c>
      <c r="K27" s="71">
        <v>107552322</v>
      </c>
    </row>
    <row r="28" spans="1:11" ht="12.75">
      <c r="A28" s="73" t="s">
        <v>34</v>
      </c>
      <c r="B28" s="6">
        <v>38035780</v>
      </c>
      <c r="C28" s="6">
        <v>32745966</v>
      </c>
      <c r="D28" s="23">
        <v>1657489094</v>
      </c>
      <c r="E28" s="24">
        <v>44201001</v>
      </c>
      <c r="F28" s="6">
        <v>44201001</v>
      </c>
      <c r="G28" s="25">
        <v>44201001</v>
      </c>
      <c r="H28" s="26">
        <v>-124</v>
      </c>
      <c r="I28" s="24">
        <v>94780006</v>
      </c>
      <c r="J28" s="6">
        <v>100940706</v>
      </c>
      <c r="K28" s="25">
        <v>107552322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38035780</v>
      </c>
      <c r="C32" s="7">
        <f aca="true" t="shared" si="5" ref="C32:K32">SUM(C28:C31)</f>
        <v>32745966</v>
      </c>
      <c r="D32" s="69">
        <f t="shared" si="5"/>
        <v>1657489094</v>
      </c>
      <c r="E32" s="70">
        <f t="shared" si="5"/>
        <v>44201001</v>
      </c>
      <c r="F32" s="7">
        <f t="shared" si="5"/>
        <v>44201001</v>
      </c>
      <c r="G32" s="71">
        <f t="shared" si="5"/>
        <v>44201001</v>
      </c>
      <c r="H32" s="72">
        <f t="shared" si="5"/>
        <v>-124</v>
      </c>
      <c r="I32" s="70">
        <f t="shared" si="5"/>
        <v>94780006</v>
      </c>
      <c r="J32" s="7">
        <f t="shared" si="5"/>
        <v>100940706</v>
      </c>
      <c r="K32" s="71">
        <f t="shared" si="5"/>
        <v>107552322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29929548</v>
      </c>
      <c r="C35" s="6">
        <v>51671617</v>
      </c>
      <c r="D35" s="23">
        <v>29982553</v>
      </c>
      <c r="E35" s="24">
        <v>4656</v>
      </c>
      <c r="F35" s="6">
        <v>3012591</v>
      </c>
      <c r="G35" s="25">
        <v>3012591</v>
      </c>
      <c r="H35" s="26">
        <v>51465413</v>
      </c>
      <c r="I35" s="24">
        <v>732</v>
      </c>
      <c r="J35" s="6">
        <v>61</v>
      </c>
      <c r="K35" s="25">
        <v>61</v>
      </c>
    </row>
    <row r="36" spans="1:11" ht="12.75">
      <c r="A36" s="22" t="s">
        <v>40</v>
      </c>
      <c r="B36" s="6">
        <v>942929730</v>
      </c>
      <c r="C36" s="6">
        <v>934173118</v>
      </c>
      <c r="D36" s="23">
        <v>976020586</v>
      </c>
      <c r="E36" s="24">
        <v>44201025</v>
      </c>
      <c r="F36" s="6">
        <v>977465352</v>
      </c>
      <c r="G36" s="25">
        <v>977465352</v>
      </c>
      <c r="H36" s="26">
        <v>-417800</v>
      </c>
      <c r="I36" s="24">
        <v>94779622</v>
      </c>
      <c r="J36" s="6">
        <v>100940674</v>
      </c>
      <c r="K36" s="25">
        <v>107552290</v>
      </c>
    </row>
    <row r="37" spans="1:11" ht="12.75">
      <c r="A37" s="22" t="s">
        <v>41</v>
      </c>
      <c r="B37" s="6">
        <v>237002544</v>
      </c>
      <c r="C37" s="6">
        <v>337274736</v>
      </c>
      <c r="D37" s="23">
        <v>102647412</v>
      </c>
      <c r="E37" s="24">
        <v>7200</v>
      </c>
      <c r="F37" s="6">
        <v>-436891179</v>
      </c>
      <c r="G37" s="25">
        <v>-436891179</v>
      </c>
      <c r="H37" s="26">
        <v>49609243</v>
      </c>
      <c r="I37" s="24">
        <v>196</v>
      </c>
      <c r="J37" s="6">
        <v>15</v>
      </c>
      <c r="K37" s="25">
        <v>15</v>
      </c>
    </row>
    <row r="38" spans="1:11" ht="12.75">
      <c r="A38" s="22" t="s">
        <v>42</v>
      </c>
      <c r="B38" s="6">
        <v>24354102</v>
      </c>
      <c r="C38" s="6">
        <v>22544471</v>
      </c>
      <c r="D38" s="23">
        <v>4517199</v>
      </c>
      <c r="E38" s="24">
        <v>0</v>
      </c>
      <c r="F38" s="6">
        <v>-10362375</v>
      </c>
      <c r="G38" s="25">
        <v>-10362375</v>
      </c>
      <c r="H38" s="26">
        <v>0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711502632</v>
      </c>
      <c r="C39" s="6">
        <v>626025528</v>
      </c>
      <c r="D39" s="23">
        <v>911197893</v>
      </c>
      <c r="E39" s="24">
        <v>155459880</v>
      </c>
      <c r="F39" s="6">
        <v>1516193932</v>
      </c>
      <c r="G39" s="25">
        <v>1516193932</v>
      </c>
      <c r="H39" s="26">
        <v>-1813133</v>
      </c>
      <c r="I39" s="24">
        <v>810333147</v>
      </c>
      <c r="J39" s="6">
        <v>860617485</v>
      </c>
      <c r="K39" s="25">
        <v>916988015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22862045</v>
      </c>
      <c r="C42" s="6">
        <v>34074072</v>
      </c>
      <c r="D42" s="23">
        <v>-239837385</v>
      </c>
      <c r="E42" s="24">
        <v>-290154143</v>
      </c>
      <c r="F42" s="6">
        <v>-274136711</v>
      </c>
      <c r="G42" s="25">
        <v>-274136711</v>
      </c>
      <c r="H42" s="26">
        <v>-1975441</v>
      </c>
      <c r="I42" s="24">
        <v>-1119877288</v>
      </c>
      <c r="J42" s="6">
        <v>-1190281720</v>
      </c>
      <c r="K42" s="25">
        <v>-1268245268</v>
      </c>
    </row>
    <row r="43" spans="1:11" ht="12.75">
      <c r="A43" s="22" t="s">
        <v>46</v>
      </c>
      <c r="B43" s="6">
        <v>-24869378</v>
      </c>
      <c r="C43" s="6">
        <v>-32745967</v>
      </c>
      <c r="D43" s="23">
        <v>0</v>
      </c>
      <c r="E43" s="24">
        <v>0</v>
      </c>
      <c r="F43" s="6">
        <v>0</v>
      </c>
      <c r="G43" s="25">
        <v>0</v>
      </c>
      <c r="H43" s="26">
        <v>418853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-179930</v>
      </c>
      <c r="C44" s="6">
        <v>-179926</v>
      </c>
      <c r="D44" s="23">
        <v>3634923</v>
      </c>
      <c r="E44" s="24">
        <v>-3634851</v>
      </c>
      <c r="F44" s="6">
        <v>-4042122</v>
      </c>
      <c r="G44" s="25">
        <v>-4042122</v>
      </c>
      <c r="H44" s="26">
        <v>4042050</v>
      </c>
      <c r="I44" s="24">
        <v>4042194</v>
      </c>
      <c r="J44" s="6">
        <v>-132</v>
      </c>
      <c r="K44" s="25">
        <v>0</v>
      </c>
    </row>
    <row r="45" spans="1:11" ht="12.75">
      <c r="A45" s="33" t="s">
        <v>48</v>
      </c>
      <c r="B45" s="7">
        <v>912565</v>
      </c>
      <c r="C45" s="7">
        <v>2060746</v>
      </c>
      <c r="D45" s="69">
        <v>-236202462</v>
      </c>
      <c r="E45" s="70">
        <v>-293788814</v>
      </c>
      <c r="F45" s="7">
        <v>-278178653</v>
      </c>
      <c r="G45" s="71">
        <v>-278178653</v>
      </c>
      <c r="H45" s="72">
        <v>54808651</v>
      </c>
      <c r="I45" s="70">
        <v>-1115835046</v>
      </c>
      <c r="J45" s="7">
        <v>-1190281848</v>
      </c>
      <c r="K45" s="71">
        <v>-1268245264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912567</v>
      </c>
      <c r="C48" s="6">
        <v>2060746</v>
      </c>
      <c r="D48" s="23">
        <v>-15531353</v>
      </c>
      <c r="E48" s="24">
        <v>-108</v>
      </c>
      <c r="F48" s="6">
        <v>1640179</v>
      </c>
      <c r="G48" s="25">
        <v>1640179</v>
      </c>
      <c r="H48" s="26">
        <v>52335045</v>
      </c>
      <c r="I48" s="24">
        <v>120</v>
      </c>
      <c r="J48" s="6">
        <v>10</v>
      </c>
      <c r="K48" s="25">
        <v>10</v>
      </c>
    </row>
    <row r="49" spans="1:11" ht="12.75">
      <c r="A49" s="22" t="s">
        <v>51</v>
      </c>
      <c r="B49" s="6">
        <f>+B75</f>
        <v>212333767.2878572</v>
      </c>
      <c r="C49" s="6">
        <f aca="true" t="shared" si="6" ref="C49:K49">+C75</f>
        <v>295901986.3653091</v>
      </c>
      <c r="D49" s="23">
        <f t="shared" si="6"/>
        <v>78141237</v>
      </c>
      <c r="E49" s="24">
        <f t="shared" si="6"/>
        <v>7164</v>
      </c>
      <c r="F49" s="6">
        <f t="shared" si="6"/>
        <v>-433949522</v>
      </c>
      <c r="G49" s="25">
        <f t="shared" si="6"/>
        <v>-433949522</v>
      </c>
      <c r="H49" s="26">
        <f t="shared" si="6"/>
        <v>49609243</v>
      </c>
      <c r="I49" s="24">
        <f t="shared" si="6"/>
        <v>180</v>
      </c>
      <c r="J49" s="6">
        <f t="shared" si="6"/>
        <v>15</v>
      </c>
      <c r="K49" s="25">
        <f t="shared" si="6"/>
        <v>15</v>
      </c>
    </row>
    <row r="50" spans="1:11" ht="12.75">
      <c r="A50" s="33" t="s">
        <v>52</v>
      </c>
      <c r="B50" s="7">
        <f>+B48-B49</f>
        <v>-211421200.2878572</v>
      </c>
      <c r="C50" s="7">
        <f aca="true" t="shared" si="7" ref="C50:K50">+C48-C49</f>
        <v>-293841240.3653091</v>
      </c>
      <c r="D50" s="69">
        <f t="shared" si="7"/>
        <v>-93672590</v>
      </c>
      <c r="E50" s="70">
        <f t="shared" si="7"/>
        <v>-7272</v>
      </c>
      <c r="F50" s="7">
        <f t="shared" si="7"/>
        <v>435589701</v>
      </c>
      <c r="G50" s="71">
        <f t="shared" si="7"/>
        <v>435589701</v>
      </c>
      <c r="H50" s="72">
        <f t="shared" si="7"/>
        <v>2725802</v>
      </c>
      <c r="I50" s="70">
        <f t="shared" si="7"/>
        <v>-60</v>
      </c>
      <c r="J50" s="7">
        <f t="shared" si="7"/>
        <v>-5</v>
      </c>
      <c r="K50" s="71">
        <f t="shared" si="7"/>
        <v>-5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942929739</v>
      </c>
      <c r="C53" s="6">
        <v>934173117</v>
      </c>
      <c r="D53" s="23">
        <v>976020586</v>
      </c>
      <c r="E53" s="24">
        <v>44201025</v>
      </c>
      <c r="F53" s="6">
        <v>977465352</v>
      </c>
      <c r="G53" s="25">
        <v>977465352</v>
      </c>
      <c r="H53" s="26">
        <v>1053</v>
      </c>
      <c r="I53" s="24">
        <v>94779622</v>
      </c>
      <c r="J53" s="6">
        <v>100940674</v>
      </c>
      <c r="K53" s="25">
        <v>107552290</v>
      </c>
    </row>
    <row r="54" spans="1:11" ht="12.75">
      <c r="A54" s="22" t="s">
        <v>55</v>
      </c>
      <c r="B54" s="6">
        <v>54847872</v>
      </c>
      <c r="C54" s="6">
        <v>42339903</v>
      </c>
      <c r="D54" s="23">
        <v>0</v>
      </c>
      <c r="E54" s="24">
        <v>65000000</v>
      </c>
      <c r="F54" s="6">
        <v>65000000</v>
      </c>
      <c r="G54" s="25">
        <v>65000000</v>
      </c>
      <c r="H54" s="26">
        <v>0</v>
      </c>
      <c r="I54" s="24">
        <v>65000132</v>
      </c>
      <c r="J54" s="6">
        <v>69225010</v>
      </c>
      <c r="K54" s="25">
        <v>73759248</v>
      </c>
    </row>
    <row r="55" spans="1:11" ht="12.75">
      <c r="A55" s="22" t="s">
        <v>56</v>
      </c>
      <c r="B55" s="6">
        <v>0</v>
      </c>
      <c r="C55" s="6">
        <v>0</v>
      </c>
      <c r="D55" s="23">
        <v>1657424559</v>
      </c>
      <c r="E55" s="24">
        <v>1910050</v>
      </c>
      <c r="F55" s="6">
        <v>1910050</v>
      </c>
      <c r="G55" s="25">
        <v>1910050</v>
      </c>
      <c r="H55" s="26">
        <v>0</v>
      </c>
      <c r="I55" s="24">
        <v>26793170</v>
      </c>
      <c r="J55" s="6">
        <v>28534724</v>
      </c>
      <c r="K55" s="25">
        <v>30403748</v>
      </c>
    </row>
    <row r="56" spans="1:11" ht="12.75">
      <c r="A56" s="22" t="s">
        <v>57</v>
      </c>
      <c r="B56" s="6">
        <v>2733065</v>
      </c>
      <c r="C56" s="6">
        <v>0</v>
      </c>
      <c r="D56" s="23">
        <v>233459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370947</v>
      </c>
      <c r="C59" s="6">
        <v>0</v>
      </c>
      <c r="D59" s="23">
        <v>0</v>
      </c>
      <c r="E59" s="24">
        <v>5133407</v>
      </c>
      <c r="F59" s="6">
        <v>1496220</v>
      </c>
      <c r="G59" s="25">
        <v>1496220</v>
      </c>
      <c r="H59" s="26">
        <v>0</v>
      </c>
      <c r="I59" s="24">
        <v>4137309</v>
      </c>
      <c r="J59" s="6">
        <v>4385548</v>
      </c>
      <c r="K59" s="25">
        <v>4648681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18883128</v>
      </c>
      <c r="F60" s="6">
        <v>20072765</v>
      </c>
      <c r="G60" s="25">
        <v>20072765</v>
      </c>
      <c r="H60" s="26">
        <v>0</v>
      </c>
      <c r="I60" s="24">
        <v>20016116</v>
      </c>
      <c r="J60" s="6">
        <v>21217083</v>
      </c>
      <c r="K60" s="25">
        <v>22490108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102</v>
      </c>
      <c r="C63" s="98">
        <v>102</v>
      </c>
      <c r="D63" s="99">
        <v>102</v>
      </c>
      <c r="E63" s="97">
        <v>102</v>
      </c>
      <c r="F63" s="98">
        <v>102</v>
      </c>
      <c r="G63" s="99">
        <v>102</v>
      </c>
      <c r="H63" s="100">
        <v>102</v>
      </c>
      <c r="I63" s="97">
        <v>102</v>
      </c>
      <c r="J63" s="98">
        <v>102</v>
      </c>
      <c r="K63" s="99">
        <v>102</v>
      </c>
    </row>
    <row r="64" spans="1:11" ht="12.75">
      <c r="A64" s="96" t="s">
        <v>64</v>
      </c>
      <c r="B64" s="97">
        <v>890</v>
      </c>
      <c r="C64" s="98">
        <v>890</v>
      </c>
      <c r="D64" s="99">
        <v>890</v>
      </c>
      <c r="E64" s="97">
        <v>890</v>
      </c>
      <c r="F64" s="98">
        <v>890</v>
      </c>
      <c r="G64" s="99">
        <v>890</v>
      </c>
      <c r="H64" s="100">
        <v>890</v>
      </c>
      <c r="I64" s="97">
        <v>890</v>
      </c>
      <c r="J64" s="98">
        <v>890</v>
      </c>
      <c r="K64" s="99">
        <v>890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0.5364402574555457</v>
      </c>
      <c r="C70" s="5">
        <f aca="true" t="shared" si="8" ref="C70:K70">IF(ISERROR(C71/C72),0,(C71/C72))</f>
        <v>0.7100713512636969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104</v>
      </c>
      <c r="B71" s="2">
        <f>+B83</f>
        <v>67039565</v>
      </c>
      <c r="C71" s="2">
        <f aca="true" t="shared" si="9" ref="C71:K71">+C83</f>
        <v>88206815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105</v>
      </c>
      <c r="B72" s="2">
        <f>+B77</f>
        <v>124971167</v>
      </c>
      <c r="C72" s="2">
        <f aca="true" t="shared" si="10" ref="C72:K72">+C77</f>
        <v>124222467</v>
      </c>
      <c r="D72" s="2">
        <f t="shared" si="10"/>
        <v>192143487</v>
      </c>
      <c r="E72" s="2">
        <f t="shared" si="10"/>
        <v>136306121</v>
      </c>
      <c r="F72" s="2">
        <f t="shared" si="10"/>
        <v>153765503</v>
      </c>
      <c r="G72" s="2">
        <f t="shared" si="10"/>
        <v>153765503</v>
      </c>
      <c r="H72" s="2">
        <f t="shared" si="10"/>
        <v>4662416</v>
      </c>
      <c r="I72" s="2">
        <f t="shared" si="10"/>
        <v>197624444</v>
      </c>
      <c r="J72" s="2">
        <f t="shared" si="10"/>
        <v>210469597</v>
      </c>
      <c r="K72" s="2">
        <f t="shared" si="10"/>
        <v>224255360</v>
      </c>
    </row>
    <row r="73" spans="1:11" ht="12.75" hidden="1">
      <c r="A73" s="2" t="s">
        <v>106</v>
      </c>
      <c r="B73" s="2">
        <f>+B74</f>
        <v>23340157.333333336</v>
      </c>
      <c r="C73" s="2">
        <f aca="true" t="shared" si="11" ref="C73:K73">+(C78+C80+C81+C82)-(B78+B80+B81+B82)</f>
        <v>20580496</v>
      </c>
      <c r="D73" s="2">
        <f t="shared" si="11"/>
        <v>-4124785</v>
      </c>
      <c r="E73" s="2">
        <f t="shared" si="11"/>
        <v>-45388034</v>
      </c>
      <c r="F73" s="2">
        <f>+(F78+F80+F81+F82)-(D78+D80+D81+D82)</f>
        <v>-44141474</v>
      </c>
      <c r="G73" s="2">
        <f>+(G78+G80+G81+G82)-(D78+D80+D81+D82)</f>
        <v>-44141474</v>
      </c>
      <c r="H73" s="2">
        <f>+(H78+H80+H81+H82)-(D78+D80+D81+D82)</f>
        <v>-46681319</v>
      </c>
      <c r="I73" s="2">
        <f>+(I78+I80+I81+I82)-(E78+E80+E81+E82)</f>
        <v>-4200</v>
      </c>
      <c r="J73" s="2">
        <f t="shared" si="11"/>
        <v>-550</v>
      </c>
      <c r="K73" s="2">
        <f t="shared" si="11"/>
        <v>0</v>
      </c>
    </row>
    <row r="74" spans="1:11" ht="12.75" hidden="1">
      <c r="A74" s="2" t="s">
        <v>107</v>
      </c>
      <c r="B74" s="2">
        <f>+TREND(C74:E74)</f>
        <v>23340157.333333336</v>
      </c>
      <c r="C74" s="2">
        <f>+C73</f>
        <v>20580496</v>
      </c>
      <c r="D74" s="2">
        <f aca="true" t="shared" si="12" ref="D74:K74">+D73</f>
        <v>-4124785</v>
      </c>
      <c r="E74" s="2">
        <f t="shared" si="12"/>
        <v>-45388034</v>
      </c>
      <c r="F74" s="2">
        <f t="shared" si="12"/>
        <v>-44141474</v>
      </c>
      <c r="G74" s="2">
        <f t="shared" si="12"/>
        <v>-44141474</v>
      </c>
      <c r="H74" s="2">
        <f t="shared" si="12"/>
        <v>-46681319</v>
      </c>
      <c r="I74" s="2">
        <f t="shared" si="12"/>
        <v>-4200</v>
      </c>
      <c r="J74" s="2">
        <f t="shared" si="12"/>
        <v>-550</v>
      </c>
      <c r="K74" s="2">
        <f t="shared" si="12"/>
        <v>0</v>
      </c>
    </row>
    <row r="75" spans="1:11" ht="12.75" hidden="1">
      <c r="A75" s="2" t="s">
        <v>108</v>
      </c>
      <c r="B75" s="2">
        <f>+B84-(((B80+B81+B78)*B70)-B79)</f>
        <v>212333767.2878572</v>
      </c>
      <c r="C75" s="2">
        <f aca="true" t="shared" si="13" ref="C75:K75">+C84-(((C80+C81+C78)*C70)-C79)</f>
        <v>295901986.3653091</v>
      </c>
      <c r="D75" s="2">
        <f t="shared" si="13"/>
        <v>78141237</v>
      </c>
      <c r="E75" s="2">
        <f t="shared" si="13"/>
        <v>7164</v>
      </c>
      <c r="F75" s="2">
        <f t="shared" si="13"/>
        <v>-433949522</v>
      </c>
      <c r="G75" s="2">
        <f t="shared" si="13"/>
        <v>-433949522</v>
      </c>
      <c r="H75" s="2">
        <f t="shared" si="13"/>
        <v>49609243</v>
      </c>
      <c r="I75" s="2">
        <f t="shared" si="13"/>
        <v>180</v>
      </c>
      <c r="J75" s="2">
        <f t="shared" si="13"/>
        <v>15</v>
      </c>
      <c r="K75" s="2">
        <f t="shared" si="13"/>
        <v>15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124971167</v>
      </c>
      <c r="C77" s="3">
        <v>124222467</v>
      </c>
      <c r="D77" s="3">
        <v>192143487</v>
      </c>
      <c r="E77" s="3">
        <v>136306121</v>
      </c>
      <c r="F77" s="3">
        <v>153765503</v>
      </c>
      <c r="G77" s="3">
        <v>153765503</v>
      </c>
      <c r="H77" s="3">
        <v>4662416</v>
      </c>
      <c r="I77" s="3">
        <v>197624444</v>
      </c>
      <c r="J77" s="3">
        <v>210469597</v>
      </c>
      <c r="K77" s="3">
        <v>224255360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-418853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227856805</v>
      </c>
      <c r="C79" s="3">
        <v>331063029</v>
      </c>
      <c r="D79" s="3">
        <v>78141237</v>
      </c>
      <c r="E79" s="3">
        <v>7164</v>
      </c>
      <c r="F79" s="3">
        <v>-433949522</v>
      </c>
      <c r="G79" s="3">
        <v>-433949522</v>
      </c>
      <c r="H79" s="3">
        <v>49609243</v>
      </c>
      <c r="I79" s="3">
        <v>180</v>
      </c>
      <c r="J79" s="3">
        <v>15</v>
      </c>
      <c r="K79" s="3">
        <v>15</v>
      </c>
    </row>
    <row r="80" spans="1:11" ht="13.5" hidden="1">
      <c r="A80" s="1" t="s">
        <v>69</v>
      </c>
      <c r="B80" s="3">
        <v>16258522</v>
      </c>
      <c r="C80" s="3">
        <v>24219365</v>
      </c>
      <c r="D80" s="3">
        <v>48223462</v>
      </c>
      <c r="E80" s="3">
        <v>192</v>
      </c>
      <c r="F80" s="3">
        <v>1246752</v>
      </c>
      <c r="G80" s="3">
        <v>1246752</v>
      </c>
      <c r="H80" s="3">
        <v>2891927</v>
      </c>
      <c r="I80" s="3">
        <v>336</v>
      </c>
      <c r="J80" s="3">
        <v>28</v>
      </c>
      <c r="K80" s="3">
        <v>28</v>
      </c>
    </row>
    <row r="81" spans="1:11" ht="13.5" hidden="1">
      <c r="A81" s="1" t="s">
        <v>70</v>
      </c>
      <c r="B81" s="3">
        <v>12678601</v>
      </c>
      <c r="C81" s="3">
        <v>25298254</v>
      </c>
      <c r="D81" s="3">
        <v>-3033963</v>
      </c>
      <c r="E81" s="3">
        <v>4608</v>
      </c>
      <c r="F81" s="3">
        <v>4608</v>
      </c>
      <c r="G81" s="3">
        <v>4608</v>
      </c>
      <c r="H81" s="3">
        <v>-3761559</v>
      </c>
      <c r="I81" s="3">
        <v>264</v>
      </c>
      <c r="J81" s="3">
        <v>22</v>
      </c>
      <c r="K81" s="3">
        <v>22</v>
      </c>
    </row>
    <row r="82" spans="1:11" ht="13.5" hidden="1">
      <c r="A82" s="1" t="s">
        <v>71</v>
      </c>
      <c r="B82" s="3">
        <v>0</v>
      </c>
      <c r="C82" s="3">
        <v>0</v>
      </c>
      <c r="D82" s="3">
        <v>203335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67039565</v>
      </c>
      <c r="C83" s="3">
        <v>88206815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6902912</v>
      </c>
      <c r="C5" s="6">
        <v>10395461</v>
      </c>
      <c r="D5" s="23">
        <v>7694859</v>
      </c>
      <c r="E5" s="24">
        <v>7981014</v>
      </c>
      <c r="F5" s="6">
        <v>7981014</v>
      </c>
      <c r="G5" s="25">
        <v>7981014</v>
      </c>
      <c r="H5" s="26">
        <v>8204283</v>
      </c>
      <c r="I5" s="24">
        <v>8156575</v>
      </c>
      <c r="J5" s="6">
        <v>8564403</v>
      </c>
      <c r="K5" s="25">
        <v>8992623</v>
      </c>
    </row>
    <row r="6" spans="1:11" ht="12.75">
      <c r="A6" s="22" t="s">
        <v>19</v>
      </c>
      <c r="B6" s="6">
        <v>49511495</v>
      </c>
      <c r="C6" s="6">
        <v>60086319</v>
      </c>
      <c r="D6" s="23">
        <v>64709887</v>
      </c>
      <c r="E6" s="24">
        <v>65002054</v>
      </c>
      <c r="F6" s="6">
        <v>65002054</v>
      </c>
      <c r="G6" s="25">
        <v>65002054</v>
      </c>
      <c r="H6" s="26">
        <v>72293523</v>
      </c>
      <c r="I6" s="24">
        <v>81777784</v>
      </c>
      <c r="J6" s="6">
        <v>85866673</v>
      </c>
      <c r="K6" s="25">
        <v>90160006</v>
      </c>
    </row>
    <row r="7" spans="1:11" ht="12.75">
      <c r="A7" s="22" t="s">
        <v>20</v>
      </c>
      <c r="B7" s="6">
        <v>8381680</v>
      </c>
      <c r="C7" s="6">
        <v>3660080</v>
      </c>
      <c r="D7" s="23">
        <v>1985535</v>
      </c>
      <c r="E7" s="24">
        <v>900000</v>
      </c>
      <c r="F7" s="6">
        <v>900000</v>
      </c>
      <c r="G7" s="25">
        <v>900000</v>
      </c>
      <c r="H7" s="26">
        <v>397707</v>
      </c>
      <c r="I7" s="24">
        <v>954000</v>
      </c>
      <c r="J7" s="6">
        <v>1001700</v>
      </c>
      <c r="K7" s="25">
        <v>1051785</v>
      </c>
    </row>
    <row r="8" spans="1:11" ht="12.75">
      <c r="A8" s="22" t="s">
        <v>21</v>
      </c>
      <c r="B8" s="6">
        <v>58762493</v>
      </c>
      <c r="C8" s="6">
        <v>57655043</v>
      </c>
      <c r="D8" s="23">
        <v>65521362</v>
      </c>
      <c r="E8" s="24">
        <v>64693000</v>
      </c>
      <c r="F8" s="6">
        <v>64693000</v>
      </c>
      <c r="G8" s="25">
        <v>64693000</v>
      </c>
      <c r="H8" s="26">
        <v>74719041</v>
      </c>
      <c r="I8" s="24">
        <v>72021000</v>
      </c>
      <c r="J8" s="6">
        <v>76698000</v>
      </c>
      <c r="K8" s="25">
        <v>82795000</v>
      </c>
    </row>
    <row r="9" spans="1:11" ht="12.75">
      <c r="A9" s="22" t="s">
        <v>22</v>
      </c>
      <c r="B9" s="6">
        <v>14042005</v>
      </c>
      <c r="C9" s="6">
        <v>28805350</v>
      </c>
      <c r="D9" s="23">
        <v>50652851</v>
      </c>
      <c r="E9" s="24">
        <v>46255124</v>
      </c>
      <c r="F9" s="6">
        <v>46255124</v>
      </c>
      <c r="G9" s="25">
        <v>46255124</v>
      </c>
      <c r="H9" s="26">
        <v>38534668</v>
      </c>
      <c r="I9" s="24">
        <v>64309521</v>
      </c>
      <c r="J9" s="6">
        <v>63073222</v>
      </c>
      <c r="K9" s="25">
        <v>64526594</v>
      </c>
    </row>
    <row r="10" spans="1:11" ht="20.25">
      <c r="A10" s="27" t="s">
        <v>98</v>
      </c>
      <c r="B10" s="28">
        <f>SUM(B5:B9)</f>
        <v>137600585</v>
      </c>
      <c r="C10" s="29">
        <f aca="true" t="shared" si="0" ref="C10:K10">SUM(C5:C9)</f>
        <v>160602253</v>
      </c>
      <c r="D10" s="30">
        <f t="shared" si="0"/>
        <v>190564494</v>
      </c>
      <c r="E10" s="28">
        <f t="shared" si="0"/>
        <v>184831192</v>
      </c>
      <c r="F10" s="29">
        <f t="shared" si="0"/>
        <v>184831192</v>
      </c>
      <c r="G10" s="31">
        <f t="shared" si="0"/>
        <v>184831192</v>
      </c>
      <c r="H10" s="32">
        <f t="shared" si="0"/>
        <v>194149222</v>
      </c>
      <c r="I10" s="28">
        <f t="shared" si="0"/>
        <v>227218880</v>
      </c>
      <c r="J10" s="29">
        <f t="shared" si="0"/>
        <v>235203998</v>
      </c>
      <c r="K10" s="31">
        <f t="shared" si="0"/>
        <v>247526008</v>
      </c>
    </row>
    <row r="11" spans="1:11" ht="12.75">
      <c r="A11" s="22" t="s">
        <v>23</v>
      </c>
      <c r="B11" s="6">
        <v>58693305</v>
      </c>
      <c r="C11" s="6">
        <v>61698815</v>
      </c>
      <c r="D11" s="23">
        <v>66172909</v>
      </c>
      <c r="E11" s="24">
        <v>74433540</v>
      </c>
      <c r="F11" s="6">
        <v>74433540</v>
      </c>
      <c r="G11" s="25">
        <v>74433540</v>
      </c>
      <c r="H11" s="26">
        <v>72698274</v>
      </c>
      <c r="I11" s="24">
        <v>78777336</v>
      </c>
      <c r="J11" s="6">
        <v>82716216</v>
      </c>
      <c r="K11" s="25">
        <v>86852064</v>
      </c>
    </row>
    <row r="12" spans="1:11" ht="12.75">
      <c r="A12" s="22" t="s">
        <v>24</v>
      </c>
      <c r="B12" s="6">
        <v>3412176</v>
      </c>
      <c r="C12" s="6">
        <v>3406365</v>
      </c>
      <c r="D12" s="23">
        <v>3708410</v>
      </c>
      <c r="E12" s="24">
        <v>2991835</v>
      </c>
      <c r="F12" s="6">
        <v>2991835</v>
      </c>
      <c r="G12" s="25">
        <v>2991835</v>
      </c>
      <c r="H12" s="26">
        <v>4005614</v>
      </c>
      <c r="I12" s="24">
        <v>3201264</v>
      </c>
      <c r="J12" s="6">
        <v>3361332</v>
      </c>
      <c r="K12" s="25">
        <v>3529404</v>
      </c>
    </row>
    <row r="13" spans="1:11" ht="12.75">
      <c r="A13" s="22" t="s">
        <v>99</v>
      </c>
      <c r="B13" s="6">
        <v>26957302</v>
      </c>
      <c r="C13" s="6">
        <v>30242035</v>
      </c>
      <c r="D13" s="23">
        <v>23155665</v>
      </c>
      <c r="E13" s="24">
        <v>33835200</v>
      </c>
      <c r="F13" s="6">
        <v>33835200</v>
      </c>
      <c r="G13" s="25">
        <v>33835200</v>
      </c>
      <c r="H13" s="26">
        <v>23058736</v>
      </c>
      <c r="I13" s="24">
        <v>25691400</v>
      </c>
      <c r="J13" s="6">
        <v>26976012</v>
      </c>
      <c r="K13" s="25">
        <v>28324740</v>
      </c>
    </row>
    <row r="14" spans="1:11" ht="12.75">
      <c r="A14" s="22" t="s">
        <v>25</v>
      </c>
      <c r="B14" s="6">
        <v>9129556</v>
      </c>
      <c r="C14" s="6">
        <v>7156232</v>
      </c>
      <c r="D14" s="23">
        <v>7093569</v>
      </c>
      <c r="E14" s="24">
        <v>4879000</v>
      </c>
      <c r="F14" s="6">
        <v>4879000</v>
      </c>
      <c r="G14" s="25">
        <v>4879000</v>
      </c>
      <c r="H14" s="26">
        <v>9886944</v>
      </c>
      <c r="I14" s="24">
        <v>5368908</v>
      </c>
      <c r="J14" s="6">
        <v>5637348</v>
      </c>
      <c r="K14" s="25">
        <v>5919216</v>
      </c>
    </row>
    <row r="15" spans="1:11" ht="12.75">
      <c r="A15" s="22" t="s">
        <v>26</v>
      </c>
      <c r="B15" s="6">
        <v>24198425</v>
      </c>
      <c r="C15" s="6">
        <v>25111920</v>
      </c>
      <c r="D15" s="23">
        <v>33853292</v>
      </c>
      <c r="E15" s="24">
        <v>30748085</v>
      </c>
      <c r="F15" s="6">
        <v>30748085</v>
      </c>
      <c r="G15" s="25">
        <v>30748085</v>
      </c>
      <c r="H15" s="26">
        <v>29503259</v>
      </c>
      <c r="I15" s="24">
        <v>31574796</v>
      </c>
      <c r="J15" s="6">
        <v>32980560</v>
      </c>
      <c r="K15" s="25">
        <v>34629588</v>
      </c>
    </row>
    <row r="16" spans="1:11" ht="12.75">
      <c r="A16" s="22" t="s">
        <v>21</v>
      </c>
      <c r="B16" s="6">
        <v>0</v>
      </c>
      <c r="C16" s="6">
        <v>2700</v>
      </c>
      <c r="D16" s="23">
        <v>1096302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67868502</v>
      </c>
      <c r="C17" s="6">
        <v>94561153</v>
      </c>
      <c r="D17" s="23">
        <v>104286665</v>
      </c>
      <c r="E17" s="24">
        <v>55621919</v>
      </c>
      <c r="F17" s="6">
        <v>55621919</v>
      </c>
      <c r="G17" s="25">
        <v>55621919</v>
      </c>
      <c r="H17" s="26">
        <v>113590948</v>
      </c>
      <c r="I17" s="24">
        <v>70476144</v>
      </c>
      <c r="J17" s="6">
        <v>71719308</v>
      </c>
      <c r="K17" s="25">
        <v>75688764</v>
      </c>
    </row>
    <row r="18" spans="1:11" ht="12.75">
      <c r="A18" s="33" t="s">
        <v>28</v>
      </c>
      <c r="B18" s="34">
        <f>SUM(B11:B17)</f>
        <v>190259266</v>
      </c>
      <c r="C18" s="35">
        <f aca="true" t="shared" si="1" ref="C18:K18">SUM(C11:C17)</f>
        <v>222179220</v>
      </c>
      <c r="D18" s="36">
        <f t="shared" si="1"/>
        <v>239366812</v>
      </c>
      <c r="E18" s="34">
        <f t="shared" si="1"/>
        <v>202509579</v>
      </c>
      <c r="F18" s="35">
        <f t="shared" si="1"/>
        <v>202509579</v>
      </c>
      <c r="G18" s="37">
        <f t="shared" si="1"/>
        <v>202509579</v>
      </c>
      <c r="H18" s="38">
        <f t="shared" si="1"/>
        <v>252743775</v>
      </c>
      <c r="I18" s="34">
        <f t="shared" si="1"/>
        <v>215089848</v>
      </c>
      <c r="J18" s="35">
        <f t="shared" si="1"/>
        <v>223390776</v>
      </c>
      <c r="K18" s="37">
        <f t="shared" si="1"/>
        <v>234943776</v>
      </c>
    </row>
    <row r="19" spans="1:11" ht="12.75">
      <c r="A19" s="33" t="s">
        <v>29</v>
      </c>
      <c r="B19" s="39">
        <f>+B10-B18</f>
        <v>-52658681</v>
      </c>
      <c r="C19" s="40">
        <f aca="true" t="shared" si="2" ref="C19:K19">+C10-C18</f>
        <v>-61576967</v>
      </c>
      <c r="D19" s="41">
        <f t="shared" si="2"/>
        <v>-48802318</v>
      </c>
      <c r="E19" s="39">
        <f t="shared" si="2"/>
        <v>-17678387</v>
      </c>
      <c r="F19" s="40">
        <f t="shared" si="2"/>
        <v>-17678387</v>
      </c>
      <c r="G19" s="42">
        <f t="shared" si="2"/>
        <v>-17678387</v>
      </c>
      <c r="H19" s="43">
        <f t="shared" si="2"/>
        <v>-58594553</v>
      </c>
      <c r="I19" s="39">
        <f t="shared" si="2"/>
        <v>12129032</v>
      </c>
      <c r="J19" s="40">
        <f t="shared" si="2"/>
        <v>11813222</v>
      </c>
      <c r="K19" s="42">
        <f t="shared" si="2"/>
        <v>12582232</v>
      </c>
    </row>
    <row r="20" spans="1:11" ht="20.25">
      <c r="A20" s="44" t="s">
        <v>30</v>
      </c>
      <c r="B20" s="45">
        <v>82613965</v>
      </c>
      <c r="C20" s="46">
        <v>47154731</v>
      </c>
      <c r="D20" s="47">
        <v>70048370</v>
      </c>
      <c r="E20" s="45">
        <v>104708000</v>
      </c>
      <c r="F20" s="46">
        <v>104708000</v>
      </c>
      <c r="G20" s="48">
        <v>104708000</v>
      </c>
      <c r="H20" s="49">
        <v>47531207</v>
      </c>
      <c r="I20" s="45">
        <v>80202000</v>
      </c>
      <c r="J20" s="46">
        <v>56714000</v>
      </c>
      <c r="K20" s="48">
        <v>56088000</v>
      </c>
    </row>
    <row r="21" spans="1:11" ht="12.75">
      <c r="A21" s="22" t="s">
        <v>100</v>
      </c>
      <c r="B21" s="50">
        <v>0</v>
      </c>
      <c r="C21" s="51">
        <v>5172753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101</v>
      </c>
      <c r="B22" s="56">
        <f>SUM(B19:B21)</f>
        <v>29955284</v>
      </c>
      <c r="C22" s="57">
        <f aca="true" t="shared" si="3" ref="C22:K22">SUM(C19:C21)</f>
        <v>-9249483</v>
      </c>
      <c r="D22" s="58">
        <f t="shared" si="3"/>
        <v>21246052</v>
      </c>
      <c r="E22" s="56">
        <f t="shared" si="3"/>
        <v>87029613</v>
      </c>
      <c r="F22" s="57">
        <f t="shared" si="3"/>
        <v>87029613</v>
      </c>
      <c r="G22" s="59">
        <f t="shared" si="3"/>
        <v>87029613</v>
      </c>
      <c r="H22" s="60">
        <f t="shared" si="3"/>
        <v>-11063346</v>
      </c>
      <c r="I22" s="56">
        <f t="shared" si="3"/>
        <v>92331032</v>
      </c>
      <c r="J22" s="57">
        <f t="shared" si="3"/>
        <v>68527222</v>
      </c>
      <c r="K22" s="59">
        <f t="shared" si="3"/>
        <v>68670232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29955284</v>
      </c>
      <c r="C24" s="40">
        <f aca="true" t="shared" si="4" ref="C24:K24">SUM(C22:C23)</f>
        <v>-9249483</v>
      </c>
      <c r="D24" s="41">
        <f t="shared" si="4"/>
        <v>21246052</v>
      </c>
      <c r="E24" s="39">
        <f t="shared" si="4"/>
        <v>87029613</v>
      </c>
      <c r="F24" s="40">
        <f t="shared" si="4"/>
        <v>87029613</v>
      </c>
      <c r="G24" s="42">
        <f t="shared" si="4"/>
        <v>87029613</v>
      </c>
      <c r="H24" s="43">
        <f t="shared" si="4"/>
        <v>-11063346</v>
      </c>
      <c r="I24" s="39">
        <f t="shared" si="4"/>
        <v>92331032</v>
      </c>
      <c r="J24" s="40">
        <f t="shared" si="4"/>
        <v>68527222</v>
      </c>
      <c r="K24" s="42">
        <f t="shared" si="4"/>
        <v>68670232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71796711</v>
      </c>
      <c r="C27" s="7">
        <v>41178828</v>
      </c>
      <c r="D27" s="69">
        <v>710082</v>
      </c>
      <c r="E27" s="70">
        <v>96374600</v>
      </c>
      <c r="F27" s="7">
        <v>96374600</v>
      </c>
      <c r="G27" s="71">
        <v>96374600</v>
      </c>
      <c r="H27" s="72">
        <v>64360056</v>
      </c>
      <c r="I27" s="70">
        <v>79302450</v>
      </c>
      <c r="J27" s="7">
        <v>55775200</v>
      </c>
      <c r="K27" s="71">
        <v>55092800</v>
      </c>
    </row>
    <row r="28" spans="1:11" ht="12.75">
      <c r="A28" s="73" t="s">
        <v>34</v>
      </c>
      <c r="B28" s="6">
        <v>71796711</v>
      </c>
      <c r="C28" s="6">
        <v>41178828</v>
      </c>
      <c r="D28" s="23">
        <v>710082</v>
      </c>
      <c r="E28" s="24">
        <v>95822600</v>
      </c>
      <c r="F28" s="6">
        <v>95822600</v>
      </c>
      <c r="G28" s="25">
        <v>95822600</v>
      </c>
      <c r="H28" s="26">
        <v>66157676</v>
      </c>
      <c r="I28" s="24">
        <v>79302450</v>
      </c>
      <c r="J28" s="6">
        <v>55775200</v>
      </c>
      <c r="K28" s="25">
        <v>55092800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71796711</v>
      </c>
      <c r="C32" s="7">
        <f aca="true" t="shared" si="5" ref="C32:K32">SUM(C28:C31)</f>
        <v>41178828</v>
      </c>
      <c r="D32" s="69">
        <f t="shared" si="5"/>
        <v>710082</v>
      </c>
      <c r="E32" s="70">
        <f t="shared" si="5"/>
        <v>95822600</v>
      </c>
      <c r="F32" s="7">
        <f t="shared" si="5"/>
        <v>95822600</v>
      </c>
      <c r="G32" s="71">
        <f t="shared" si="5"/>
        <v>95822600</v>
      </c>
      <c r="H32" s="72">
        <f t="shared" si="5"/>
        <v>66157676</v>
      </c>
      <c r="I32" s="70">
        <f t="shared" si="5"/>
        <v>79302450</v>
      </c>
      <c r="J32" s="7">
        <f t="shared" si="5"/>
        <v>55775200</v>
      </c>
      <c r="K32" s="71">
        <f t="shared" si="5"/>
        <v>55092800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33954710</v>
      </c>
      <c r="C35" s="6">
        <v>49304872</v>
      </c>
      <c r="D35" s="23">
        <v>228851</v>
      </c>
      <c r="E35" s="24">
        <v>-9344987</v>
      </c>
      <c r="F35" s="6">
        <v>-9344987</v>
      </c>
      <c r="G35" s="25">
        <v>-9344987</v>
      </c>
      <c r="H35" s="26">
        <v>304822115</v>
      </c>
      <c r="I35" s="24">
        <v>13028582</v>
      </c>
      <c r="J35" s="6">
        <v>12752022</v>
      </c>
      <c r="K35" s="25">
        <v>13577432</v>
      </c>
    </row>
    <row r="36" spans="1:11" ht="12.75">
      <c r="A36" s="22" t="s">
        <v>40</v>
      </c>
      <c r="B36" s="6">
        <v>540326274</v>
      </c>
      <c r="C36" s="6">
        <v>586758689</v>
      </c>
      <c r="D36" s="23">
        <v>-34276253</v>
      </c>
      <c r="E36" s="24">
        <v>96374600</v>
      </c>
      <c r="F36" s="6">
        <v>96374600</v>
      </c>
      <c r="G36" s="25">
        <v>96374600</v>
      </c>
      <c r="H36" s="26">
        <v>644862023</v>
      </c>
      <c r="I36" s="24">
        <v>79302450</v>
      </c>
      <c r="J36" s="6">
        <v>55775200</v>
      </c>
      <c r="K36" s="25">
        <v>55092800</v>
      </c>
    </row>
    <row r="37" spans="1:11" ht="12.75">
      <c r="A37" s="22" t="s">
        <v>41</v>
      </c>
      <c r="B37" s="6">
        <v>85839070</v>
      </c>
      <c r="C37" s="6">
        <v>105668854</v>
      </c>
      <c r="D37" s="23">
        <v>-2122988</v>
      </c>
      <c r="E37" s="24">
        <v>0</v>
      </c>
      <c r="F37" s="6">
        <v>0</v>
      </c>
      <c r="G37" s="25">
        <v>0</v>
      </c>
      <c r="H37" s="26">
        <v>238270631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39003199</v>
      </c>
      <c r="C38" s="6">
        <v>50845041</v>
      </c>
      <c r="D38" s="23">
        <v>0</v>
      </c>
      <c r="E38" s="24">
        <v>0</v>
      </c>
      <c r="F38" s="6">
        <v>0</v>
      </c>
      <c r="G38" s="25">
        <v>0</v>
      </c>
      <c r="H38" s="26">
        <v>220741958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449438715</v>
      </c>
      <c r="C39" s="6">
        <v>479549666</v>
      </c>
      <c r="D39" s="23">
        <v>-32975382</v>
      </c>
      <c r="E39" s="24">
        <v>0</v>
      </c>
      <c r="F39" s="6">
        <v>0</v>
      </c>
      <c r="G39" s="25">
        <v>0</v>
      </c>
      <c r="H39" s="26">
        <v>501734899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77674131</v>
      </c>
      <c r="C42" s="6">
        <v>49944265</v>
      </c>
      <c r="D42" s="23">
        <v>-138657819</v>
      </c>
      <c r="E42" s="24">
        <v>150970706</v>
      </c>
      <c r="F42" s="6">
        <v>150970706</v>
      </c>
      <c r="G42" s="25">
        <v>150970706</v>
      </c>
      <c r="H42" s="26">
        <v>-81955915</v>
      </c>
      <c r="I42" s="24">
        <v>51913101</v>
      </c>
      <c r="J42" s="6">
        <v>26088426</v>
      </c>
      <c r="K42" s="25">
        <v>24109431</v>
      </c>
    </row>
    <row r="43" spans="1:11" ht="12.75">
      <c r="A43" s="22" t="s">
        <v>46</v>
      </c>
      <c r="B43" s="6">
        <v>-71796711</v>
      </c>
      <c r="C43" s="6">
        <v>-40139634</v>
      </c>
      <c r="D43" s="23">
        <v>0</v>
      </c>
      <c r="E43" s="24">
        <v>-96374600</v>
      </c>
      <c r="F43" s="6">
        <v>-96374600</v>
      </c>
      <c r="G43" s="25">
        <v>-96374600</v>
      </c>
      <c r="H43" s="26">
        <v>-36643000</v>
      </c>
      <c r="I43" s="24">
        <v>-79302450</v>
      </c>
      <c r="J43" s="6">
        <v>-55775200</v>
      </c>
      <c r="K43" s="25">
        <v>-55092800</v>
      </c>
    </row>
    <row r="44" spans="1:11" ht="12.75">
      <c r="A44" s="22" t="s">
        <v>47</v>
      </c>
      <c r="B44" s="6">
        <v>-493667</v>
      </c>
      <c r="C44" s="6">
        <v>-180254</v>
      </c>
      <c r="D44" s="23">
        <v>0</v>
      </c>
      <c r="E44" s="24">
        <v>0</v>
      </c>
      <c r="F44" s="6">
        <v>0</v>
      </c>
      <c r="G44" s="25">
        <v>0</v>
      </c>
      <c r="H44" s="26">
        <v>212306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6328876</v>
      </c>
      <c r="C45" s="7">
        <v>15953253</v>
      </c>
      <c r="D45" s="69">
        <v>-138657819</v>
      </c>
      <c r="E45" s="70">
        <v>54596106</v>
      </c>
      <c r="F45" s="7">
        <v>54596106</v>
      </c>
      <c r="G45" s="71">
        <v>54596106</v>
      </c>
      <c r="H45" s="72">
        <v>-113581296</v>
      </c>
      <c r="I45" s="70">
        <v>-27389349</v>
      </c>
      <c r="J45" s="7">
        <v>-29686774</v>
      </c>
      <c r="K45" s="71">
        <v>-30983369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6680504</v>
      </c>
      <c r="C48" s="6">
        <v>15953253</v>
      </c>
      <c r="D48" s="23">
        <v>-204072</v>
      </c>
      <c r="E48" s="24">
        <v>220106</v>
      </c>
      <c r="F48" s="6">
        <v>220106</v>
      </c>
      <c r="G48" s="25">
        <v>220106</v>
      </c>
      <c r="H48" s="26">
        <v>9098372</v>
      </c>
      <c r="I48" s="24">
        <v>-76905777</v>
      </c>
      <c r="J48" s="6">
        <v>-81679054</v>
      </c>
      <c r="K48" s="25">
        <v>-85575197</v>
      </c>
    </row>
    <row r="49" spans="1:11" ht="12.75">
      <c r="A49" s="22" t="s">
        <v>51</v>
      </c>
      <c r="B49" s="6">
        <f>+B75</f>
        <v>34379551.39376799</v>
      </c>
      <c r="C49" s="6">
        <f aca="true" t="shared" si="6" ref="C49:K49">+C75</f>
        <v>100325706.9889329</v>
      </c>
      <c r="D49" s="23">
        <f t="shared" si="6"/>
        <v>-2122988</v>
      </c>
      <c r="E49" s="24">
        <f t="shared" si="6"/>
        <v>10365919.185686257</v>
      </c>
      <c r="F49" s="6">
        <f t="shared" si="6"/>
        <v>10365919.185686257</v>
      </c>
      <c r="G49" s="25">
        <f t="shared" si="6"/>
        <v>10365919.185686257</v>
      </c>
      <c r="H49" s="26">
        <f t="shared" si="6"/>
        <v>145529978.18902147</v>
      </c>
      <c r="I49" s="24">
        <f t="shared" si="6"/>
        <v>-34140047.23282902</v>
      </c>
      <c r="J49" s="6">
        <f t="shared" si="6"/>
        <v>-34082015.49708506</v>
      </c>
      <c r="K49" s="25">
        <f t="shared" si="6"/>
        <v>-35083982.600578785</v>
      </c>
    </row>
    <row r="50" spans="1:11" ht="12.75">
      <c r="A50" s="33" t="s">
        <v>52</v>
      </c>
      <c r="B50" s="7">
        <f>+B48-B49</f>
        <v>-27699047.39376799</v>
      </c>
      <c r="C50" s="7">
        <f aca="true" t="shared" si="7" ref="C50:K50">+C48-C49</f>
        <v>-84372453.9889329</v>
      </c>
      <c r="D50" s="69">
        <f t="shared" si="7"/>
        <v>1918916</v>
      </c>
      <c r="E50" s="70">
        <f t="shared" si="7"/>
        <v>-10145813.185686257</v>
      </c>
      <c r="F50" s="7">
        <f t="shared" si="7"/>
        <v>-10145813.185686257</v>
      </c>
      <c r="G50" s="71">
        <f t="shared" si="7"/>
        <v>-10145813.185686257</v>
      </c>
      <c r="H50" s="72">
        <f t="shared" si="7"/>
        <v>-136431606.18902147</v>
      </c>
      <c r="I50" s="70">
        <f t="shared" si="7"/>
        <v>-42765729.76717098</v>
      </c>
      <c r="J50" s="7">
        <f t="shared" si="7"/>
        <v>-47597038.50291494</v>
      </c>
      <c r="K50" s="71">
        <f t="shared" si="7"/>
        <v>-50491214.399421215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539974646</v>
      </c>
      <c r="C53" s="6">
        <v>586417710</v>
      </c>
      <c r="D53" s="23">
        <v>0</v>
      </c>
      <c r="E53" s="24">
        <v>512000</v>
      </c>
      <c r="F53" s="6">
        <v>512000</v>
      </c>
      <c r="G53" s="25">
        <v>512000</v>
      </c>
      <c r="H53" s="26">
        <v>391480914</v>
      </c>
      <c r="I53" s="24">
        <v>0</v>
      </c>
      <c r="J53" s="6">
        <v>0</v>
      </c>
      <c r="K53" s="25">
        <v>0</v>
      </c>
    </row>
    <row r="54" spans="1:11" ht="12.75">
      <c r="A54" s="22" t="s">
        <v>55</v>
      </c>
      <c r="B54" s="6">
        <v>26957302</v>
      </c>
      <c r="C54" s="6">
        <v>30242035</v>
      </c>
      <c r="D54" s="23">
        <v>0</v>
      </c>
      <c r="E54" s="24">
        <v>33835200</v>
      </c>
      <c r="F54" s="6">
        <v>33835200</v>
      </c>
      <c r="G54" s="25">
        <v>33835200</v>
      </c>
      <c r="H54" s="26">
        <v>23058736</v>
      </c>
      <c r="I54" s="24">
        <v>25691400</v>
      </c>
      <c r="J54" s="6">
        <v>26976012</v>
      </c>
      <c r="K54" s="25">
        <v>28324740</v>
      </c>
    </row>
    <row r="55" spans="1:11" ht="12.75">
      <c r="A55" s="22" t="s">
        <v>56</v>
      </c>
      <c r="B55" s="6">
        <v>0</v>
      </c>
      <c r="C55" s="6">
        <v>0</v>
      </c>
      <c r="D55" s="23">
        <v>710082</v>
      </c>
      <c r="E55" s="24">
        <v>42463022</v>
      </c>
      <c r="F55" s="6">
        <v>42463022</v>
      </c>
      <c r="G55" s="25">
        <v>42463022</v>
      </c>
      <c r="H55" s="26">
        <v>50534547</v>
      </c>
      <c r="I55" s="24">
        <v>12872123</v>
      </c>
      <c r="J55" s="6">
        <v>7508399</v>
      </c>
      <c r="K55" s="25">
        <v>7091318</v>
      </c>
    </row>
    <row r="56" spans="1:11" ht="12.75">
      <c r="A56" s="22" t="s">
        <v>57</v>
      </c>
      <c r="B56" s="6">
        <v>3329518</v>
      </c>
      <c r="C56" s="6">
        <v>0</v>
      </c>
      <c r="D56" s="23">
        <v>6218251</v>
      </c>
      <c r="E56" s="24">
        <v>6577500</v>
      </c>
      <c r="F56" s="6">
        <v>6577500</v>
      </c>
      <c r="G56" s="25">
        <v>6577500</v>
      </c>
      <c r="H56" s="26">
        <v>4972855</v>
      </c>
      <c r="I56" s="24">
        <v>4134816</v>
      </c>
      <c r="J56" s="6">
        <v>4341528</v>
      </c>
      <c r="K56" s="25">
        <v>4558548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6445275</v>
      </c>
      <c r="F59" s="6">
        <v>6445275</v>
      </c>
      <c r="G59" s="25">
        <v>6445275</v>
      </c>
      <c r="H59" s="26">
        <v>0</v>
      </c>
      <c r="I59" s="24">
        <v>6831990</v>
      </c>
      <c r="J59" s="6">
        <v>7173590</v>
      </c>
      <c r="K59" s="25">
        <v>7532269</v>
      </c>
    </row>
    <row r="60" spans="1:11" ht="12.75">
      <c r="A60" s="90" t="s">
        <v>60</v>
      </c>
      <c r="B60" s="6">
        <v>2162452</v>
      </c>
      <c r="C60" s="6">
        <v>888296</v>
      </c>
      <c r="D60" s="23">
        <v>0</v>
      </c>
      <c r="E60" s="24">
        <v>3119818</v>
      </c>
      <c r="F60" s="6">
        <v>3119818</v>
      </c>
      <c r="G60" s="25">
        <v>3119818</v>
      </c>
      <c r="H60" s="26">
        <v>0</v>
      </c>
      <c r="I60" s="24">
        <v>3307007</v>
      </c>
      <c r="J60" s="6">
        <v>3472358</v>
      </c>
      <c r="K60" s="25">
        <v>3645976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74</v>
      </c>
      <c r="C64" s="98">
        <v>74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1.8524603870426017</v>
      </c>
      <c r="C70" s="5">
        <f aca="true" t="shared" si="8" ref="C70:K70">IF(ISERROR(C71/C72),0,(C71/C72))</f>
        <v>0.11445128748799138</v>
      </c>
      <c r="D70" s="5">
        <f t="shared" si="8"/>
        <v>0</v>
      </c>
      <c r="E70" s="5">
        <f t="shared" si="8"/>
        <v>1.0837238263847782</v>
      </c>
      <c r="F70" s="5">
        <f t="shared" si="8"/>
        <v>1.0837238263847782</v>
      </c>
      <c r="G70" s="5">
        <f t="shared" si="8"/>
        <v>1.0837238263847782</v>
      </c>
      <c r="H70" s="5">
        <f t="shared" si="8"/>
        <v>0.07007264856437956</v>
      </c>
      <c r="I70" s="5">
        <f t="shared" si="8"/>
        <v>0.3796107251159595</v>
      </c>
      <c r="J70" s="5">
        <f t="shared" si="8"/>
        <v>0.3609194868973542</v>
      </c>
      <c r="K70" s="5">
        <f t="shared" si="8"/>
        <v>0.35383814785767087</v>
      </c>
    </row>
    <row r="71" spans="1:11" ht="12.75" hidden="1">
      <c r="A71" s="2" t="s">
        <v>104</v>
      </c>
      <c r="B71" s="2">
        <f>+B83</f>
        <v>130499271</v>
      </c>
      <c r="C71" s="2">
        <f aca="true" t="shared" si="9" ref="C71:K71">+C83</f>
        <v>11362452</v>
      </c>
      <c r="D71" s="2">
        <f t="shared" si="9"/>
        <v>0</v>
      </c>
      <c r="E71" s="2">
        <f t="shared" si="9"/>
        <v>119733493</v>
      </c>
      <c r="F71" s="2">
        <f t="shared" si="9"/>
        <v>119733493</v>
      </c>
      <c r="G71" s="2">
        <f t="shared" si="9"/>
        <v>119733493</v>
      </c>
      <c r="H71" s="2">
        <f t="shared" si="9"/>
        <v>8334402</v>
      </c>
      <c r="I71" s="2">
        <f t="shared" si="9"/>
        <v>55030041</v>
      </c>
      <c r="J71" s="2">
        <f t="shared" si="9"/>
        <v>53329768</v>
      </c>
      <c r="K71" s="2">
        <f t="shared" si="9"/>
        <v>54295967</v>
      </c>
    </row>
    <row r="72" spans="1:11" ht="12.75" hidden="1">
      <c r="A72" s="2" t="s">
        <v>105</v>
      </c>
      <c r="B72" s="2">
        <f>+B77</f>
        <v>70446457</v>
      </c>
      <c r="C72" s="2">
        <f aca="true" t="shared" si="10" ref="C72:K72">+C77</f>
        <v>99277625</v>
      </c>
      <c r="D72" s="2">
        <f t="shared" si="10"/>
        <v>121837102</v>
      </c>
      <c r="E72" s="2">
        <f t="shared" si="10"/>
        <v>110483400</v>
      </c>
      <c r="F72" s="2">
        <f t="shared" si="10"/>
        <v>110483400</v>
      </c>
      <c r="G72" s="2">
        <f t="shared" si="10"/>
        <v>110483400</v>
      </c>
      <c r="H72" s="2">
        <f t="shared" si="10"/>
        <v>118939446</v>
      </c>
      <c r="I72" s="2">
        <f t="shared" si="10"/>
        <v>144964400</v>
      </c>
      <c r="J72" s="2">
        <f t="shared" si="10"/>
        <v>147760844</v>
      </c>
      <c r="K72" s="2">
        <f t="shared" si="10"/>
        <v>153448596</v>
      </c>
    </row>
    <row r="73" spans="1:11" ht="12.75" hidden="1">
      <c r="A73" s="2" t="s">
        <v>106</v>
      </c>
      <c r="B73" s="2">
        <f>+B74</f>
        <v>-4222403.999999999</v>
      </c>
      <c r="C73" s="2">
        <f aca="true" t="shared" si="11" ref="C73:K73">+(C78+C80+C81+C82)-(B78+B80+B81+B82)</f>
        <v>5645726</v>
      </c>
      <c r="D73" s="2">
        <f t="shared" si="11"/>
        <v>-31878860</v>
      </c>
      <c r="E73" s="2">
        <f t="shared" si="11"/>
        <v>-10194666</v>
      </c>
      <c r="F73" s="2">
        <f>+(F78+F80+F81+F82)-(D78+D80+D81+D82)</f>
        <v>-10194666</v>
      </c>
      <c r="G73" s="2">
        <f>+(G78+G80+G81+G82)-(D78+D80+D81+D82)</f>
        <v>-10194666</v>
      </c>
      <c r="H73" s="2">
        <f>+(H78+H80+H81+H82)-(D78+D80+D81+D82)</f>
        <v>294451564</v>
      </c>
      <c r="I73" s="2">
        <f>+(I78+I80+I81+I82)-(E78+E80+E81+E82)</f>
        <v>99499452</v>
      </c>
      <c r="J73" s="2">
        <f t="shared" si="11"/>
        <v>4496717</v>
      </c>
      <c r="K73" s="2">
        <f t="shared" si="11"/>
        <v>4721553</v>
      </c>
    </row>
    <row r="74" spans="1:11" ht="12.75" hidden="1">
      <c r="A74" s="2" t="s">
        <v>107</v>
      </c>
      <c r="B74" s="2">
        <f>+TREND(C74:E74)</f>
        <v>-4222403.999999999</v>
      </c>
      <c r="C74" s="2">
        <f>+C73</f>
        <v>5645726</v>
      </c>
      <c r="D74" s="2">
        <f aca="true" t="shared" si="12" ref="D74:K74">+D73</f>
        <v>-31878860</v>
      </c>
      <c r="E74" s="2">
        <f t="shared" si="12"/>
        <v>-10194666</v>
      </c>
      <c r="F74" s="2">
        <f t="shared" si="12"/>
        <v>-10194666</v>
      </c>
      <c r="G74" s="2">
        <f t="shared" si="12"/>
        <v>-10194666</v>
      </c>
      <c r="H74" s="2">
        <f t="shared" si="12"/>
        <v>294451564</v>
      </c>
      <c r="I74" s="2">
        <f t="shared" si="12"/>
        <v>99499452</v>
      </c>
      <c r="J74" s="2">
        <f t="shared" si="12"/>
        <v>4496717</v>
      </c>
      <c r="K74" s="2">
        <f t="shared" si="12"/>
        <v>4721553</v>
      </c>
    </row>
    <row r="75" spans="1:11" ht="12.75" hidden="1">
      <c r="A75" s="2" t="s">
        <v>108</v>
      </c>
      <c r="B75" s="2">
        <f>+B84-(((B80+B81+B78)*B70)-B79)</f>
        <v>34379551.39376799</v>
      </c>
      <c r="C75" s="2">
        <f aca="true" t="shared" si="13" ref="C75:K75">+C84-(((C80+C81+C78)*C70)-C79)</f>
        <v>100325706.9889329</v>
      </c>
      <c r="D75" s="2">
        <f t="shared" si="13"/>
        <v>-2122988</v>
      </c>
      <c r="E75" s="2">
        <f t="shared" si="13"/>
        <v>10365919.185686257</v>
      </c>
      <c r="F75" s="2">
        <f t="shared" si="13"/>
        <v>10365919.185686257</v>
      </c>
      <c r="G75" s="2">
        <f t="shared" si="13"/>
        <v>10365919.185686257</v>
      </c>
      <c r="H75" s="2">
        <f t="shared" si="13"/>
        <v>145529978.18902147</v>
      </c>
      <c r="I75" s="2">
        <f t="shared" si="13"/>
        <v>-34140047.23282902</v>
      </c>
      <c r="J75" s="2">
        <f t="shared" si="13"/>
        <v>-34082015.49708506</v>
      </c>
      <c r="K75" s="2">
        <f t="shared" si="13"/>
        <v>-35083982.600578785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70446457</v>
      </c>
      <c r="C77" s="3">
        <v>99277625</v>
      </c>
      <c r="D77" s="3">
        <v>121837102</v>
      </c>
      <c r="E77" s="3">
        <v>110483400</v>
      </c>
      <c r="F77" s="3">
        <v>110483400</v>
      </c>
      <c r="G77" s="3">
        <v>110483400</v>
      </c>
      <c r="H77" s="3">
        <v>118939446</v>
      </c>
      <c r="I77" s="3">
        <v>144964400</v>
      </c>
      <c r="J77" s="3">
        <v>147760844</v>
      </c>
      <c r="K77" s="3">
        <v>153448596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84141652</v>
      </c>
      <c r="C79" s="3">
        <v>104046339</v>
      </c>
      <c r="D79" s="3">
        <v>-2122988</v>
      </c>
      <c r="E79" s="3">
        <v>0</v>
      </c>
      <c r="F79" s="3">
        <v>0</v>
      </c>
      <c r="G79" s="3">
        <v>0</v>
      </c>
      <c r="H79" s="3">
        <v>166207095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13055199</v>
      </c>
      <c r="C80" s="3">
        <v>5537104</v>
      </c>
      <c r="D80" s="3">
        <v>318081</v>
      </c>
      <c r="E80" s="3">
        <v>-9565093</v>
      </c>
      <c r="F80" s="3">
        <v>-9565093</v>
      </c>
      <c r="G80" s="3">
        <v>-9565093</v>
      </c>
      <c r="H80" s="3">
        <v>244355418</v>
      </c>
      <c r="I80" s="3">
        <v>89934359</v>
      </c>
      <c r="J80" s="3">
        <v>94431076</v>
      </c>
      <c r="K80" s="3">
        <v>99152629</v>
      </c>
    </row>
    <row r="81" spans="1:11" ht="13.5" hidden="1">
      <c r="A81" s="1" t="s">
        <v>70</v>
      </c>
      <c r="B81" s="3">
        <v>13807508</v>
      </c>
      <c r="C81" s="3">
        <v>26971329</v>
      </c>
      <c r="D81" s="3">
        <v>311492</v>
      </c>
      <c r="E81" s="3">
        <v>0</v>
      </c>
      <c r="F81" s="3">
        <v>0</v>
      </c>
      <c r="G81" s="3">
        <v>0</v>
      </c>
      <c r="H81" s="3">
        <v>50725719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130499271</v>
      </c>
      <c r="C83" s="3">
        <v>11362452</v>
      </c>
      <c r="D83" s="3">
        <v>0</v>
      </c>
      <c r="E83" s="3">
        <v>119733493</v>
      </c>
      <c r="F83" s="3">
        <v>119733493</v>
      </c>
      <c r="G83" s="3">
        <v>119733493</v>
      </c>
      <c r="H83" s="3">
        <v>8334402</v>
      </c>
      <c r="I83" s="3">
        <v>55030041</v>
      </c>
      <c r="J83" s="3">
        <v>53329768</v>
      </c>
      <c r="K83" s="3">
        <v>54295967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2.7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2.75">
      <c r="A7" s="22" t="s">
        <v>20</v>
      </c>
      <c r="B7" s="6">
        <v>182607</v>
      </c>
      <c r="C7" s="6">
        <v>97406</v>
      </c>
      <c r="D7" s="23">
        <v>107598</v>
      </c>
      <c r="E7" s="24">
        <v>0</v>
      </c>
      <c r="F7" s="6">
        <v>0</v>
      </c>
      <c r="G7" s="25">
        <v>0</v>
      </c>
      <c r="H7" s="26">
        <v>314778</v>
      </c>
      <c r="I7" s="24">
        <v>0</v>
      </c>
      <c r="J7" s="6">
        <v>0</v>
      </c>
      <c r="K7" s="25">
        <v>0</v>
      </c>
    </row>
    <row r="8" spans="1:11" ht="12.75">
      <c r="A8" s="22" t="s">
        <v>21</v>
      </c>
      <c r="B8" s="6">
        <v>52305671</v>
      </c>
      <c r="C8" s="6">
        <v>52528930</v>
      </c>
      <c r="D8" s="23">
        <v>56831155</v>
      </c>
      <c r="E8" s="24">
        <v>61893001</v>
      </c>
      <c r="F8" s="6">
        <v>61893001</v>
      </c>
      <c r="G8" s="25">
        <v>61893001</v>
      </c>
      <c r="H8" s="26">
        <v>63027616</v>
      </c>
      <c r="I8" s="24">
        <v>66462999</v>
      </c>
      <c r="J8" s="6">
        <v>53406200</v>
      </c>
      <c r="K8" s="25">
        <v>65851935</v>
      </c>
    </row>
    <row r="9" spans="1:11" ht="12.75">
      <c r="A9" s="22" t="s">
        <v>22</v>
      </c>
      <c r="B9" s="6">
        <v>958021</v>
      </c>
      <c r="C9" s="6">
        <v>965305</v>
      </c>
      <c r="D9" s="23">
        <v>685198</v>
      </c>
      <c r="E9" s="24">
        <v>506543</v>
      </c>
      <c r="F9" s="6">
        <v>506543</v>
      </c>
      <c r="G9" s="25">
        <v>506543</v>
      </c>
      <c r="H9" s="26">
        <v>1184143</v>
      </c>
      <c r="I9" s="24">
        <v>969185</v>
      </c>
      <c r="J9" s="6">
        <v>1056903</v>
      </c>
      <c r="K9" s="25">
        <v>1152896</v>
      </c>
    </row>
    <row r="10" spans="1:11" ht="20.25">
      <c r="A10" s="27" t="s">
        <v>98</v>
      </c>
      <c r="B10" s="28">
        <f>SUM(B5:B9)</f>
        <v>53446299</v>
      </c>
      <c r="C10" s="29">
        <f aca="true" t="shared" si="0" ref="C10:K10">SUM(C5:C9)</f>
        <v>53591641</v>
      </c>
      <c r="D10" s="30">
        <f t="shared" si="0"/>
        <v>57623951</v>
      </c>
      <c r="E10" s="28">
        <f t="shared" si="0"/>
        <v>62399544</v>
      </c>
      <c r="F10" s="29">
        <f t="shared" si="0"/>
        <v>62399544</v>
      </c>
      <c r="G10" s="31">
        <f t="shared" si="0"/>
        <v>62399544</v>
      </c>
      <c r="H10" s="32">
        <f t="shared" si="0"/>
        <v>64526537</v>
      </c>
      <c r="I10" s="28">
        <f t="shared" si="0"/>
        <v>67432184</v>
      </c>
      <c r="J10" s="29">
        <f t="shared" si="0"/>
        <v>54463103</v>
      </c>
      <c r="K10" s="31">
        <f t="shared" si="0"/>
        <v>67004831</v>
      </c>
    </row>
    <row r="11" spans="1:11" ht="12.75">
      <c r="A11" s="22" t="s">
        <v>23</v>
      </c>
      <c r="B11" s="6">
        <v>34811050</v>
      </c>
      <c r="C11" s="6">
        <v>36819317</v>
      </c>
      <c r="D11" s="23">
        <v>40075461</v>
      </c>
      <c r="E11" s="24">
        <v>40260889</v>
      </c>
      <c r="F11" s="6">
        <v>40260889</v>
      </c>
      <c r="G11" s="25">
        <v>40260889</v>
      </c>
      <c r="H11" s="26">
        <v>28871107</v>
      </c>
      <c r="I11" s="24">
        <v>44719237</v>
      </c>
      <c r="J11" s="6">
        <v>59725820</v>
      </c>
      <c r="K11" s="25">
        <v>62139220</v>
      </c>
    </row>
    <row r="12" spans="1:11" ht="12.75">
      <c r="A12" s="22" t="s">
        <v>24</v>
      </c>
      <c r="B12" s="6">
        <v>4045049</v>
      </c>
      <c r="C12" s="6">
        <v>3960804</v>
      </c>
      <c r="D12" s="23">
        <v>4454262</v>
      </c>
      <c r="E12" s="24">
        <v>4278982</v>
      </c>
      <c r="F12" s="6">
        <v>4278982</v>
      </c>
      <c r="G12" s="25">
        <v>4278982</v>
      </c>
      <c r="H12" s="26">
        <v>3050671</v>
      </c>
      <c r="I12" s="24">
        <v>4834635</v>
      </c>
      <c r="J12" s="6">
        <v>26710</v>
      </c>
      <c r="K12" s="25">
        <v>27606</v>
      </c>
    </row>
    <row r="13" spans="1:11" ht="12.75">
      <c r="A13" s="22" t="s">
        <v>99</v>
      </c>
      <c r="B13" s="6">
        <v>2289718</v>
      </c>
      <c r="C13" s="6">
        <v>2181160</v>
      </c>
      <c r="D13" s="23">
        <v>1738351</v>
      </c>
      <c r="E13" s="24">
        <v>1652454</v>
      </c>
      <c r="F13" s="6">
        <v>1652454</v>
      </c>
      <c r="G13" s="25">
        <v>1652454</v>
      </c>
      <c r="H13" s="26">
        <v>0</v>
      </c>
      <c r="I13" s="24">
        <v>1652456</v>
      </c>
      <c r="J13" s="6">
        <v>1252400</v>
      </c>
      <c r="K13" s="25">
        <v>952400</v>
      </c>
    </row>
    <row r="14" spans="1:11" ht="12.75">
      <c r="A14" s="22" t="s">
        <v>25</v>
      </c>
      <c r="B14" s="6">
        <v>399800</v>
      </c>
      <c r="C14" s="6">
        <v>518145</v>
      </c>
      <c r="D14" s="23">
        <v>357041</v>
      </c>
      <c r="E14" s="24">
        <v>600000</v>
      </c>
      <c r="F14" s="6">
        <v>450000</v>
      </c>
      <c r="G14" s="25">
        <v>450000</v>
      </c>
      <c r="H14" s="26">
        <v>562127</v>
      </c>
      <c r="I14" s="24">
        <v>310000</v>
      </c>
      <c r="J14" s="6">
        <v>411060</v>
      </c>
      <c r="K14" s="25">
        <v>433257</v>
      </c>
    </row>
    <row r="15" spans="1:11" ht="12.75">
      <c r="A15" s="22" t="s">
        <v>26</v>
      </c>
      <c r="B15" s="6">
        <v>0</v>
      </c>
      <c r="C15" s="6">
        <v>0</v>
      </c>
      <c r="D15" s="23">
        <v>193276</v>
      </c>
      <c r="E15" s="24">
        <v>250000</v>
      </c>
      <c r="F15" s="6">
        <v>77500</v>
      </c>
      <c r="G15" s="25">
        <v>77500</v>
      </c>
      <c r="H15" s="26">
        <v>5807</v>
      </c>
      <c r="I15" s="24">
        <v>90000</v>
      </c>
      <c r="J15" s="6">
        <v>129561</v>
      </c>
      <c r="K15" s="25">
        <v>122865</v>
      </c>
    </row>
    <row r="16" spans="1:11" ht="12.75">
      <c r="A16" s="22" t="s">
        <v>21</v>
      </c>
      <c r="B16" s="6">
        <v>0</v>
      </c>
      <c r="C16" s="6">
        <v>10400</v>
      </c>
      <c r="D16" s="23">
        <v>593088</v>
      </c>
      <c r="E16" s="24">
        <v>604488</v>
      </c>
      <c r="F16" s="6">
        <v>550000</v>
      </c>
      <c r="G16" s="25">
        <v>550000</v>
      </c>
      <c r="H16" s="26">
        <v>33177</v>
      </c>
      <c r="I16" s="24">
        <v>2220800</v>
      </c>
      <c r="J16" s="6">
        <v>1155695</v>
      </c>
      <c r="K16" s="25">
        <v>1216514</v>
      </c>
    </row>
    <row r="17" spans="1:11" ht="12.75">
      <c r="A17" s="22" t="s">
        <v>27</v>
      </c>
      <c r="B17" s="6">
        <v>19079700</v>
      </c>
      <c r="C17" s="6">
        <v>13869809</v>
      </c>
      <c r="D17" s="23">
        <v>11641337</v>
      </c>
      <c r="E17" s="24">
        <v>14154513</v>
      </c>
      <c r="F17" s="6">
        <v>14979895</v>
      </c>
      <c r="G17" s="25">
        <v>14979895</v>
      </c>
      <c r="H17" s="26">
        <v>6621141</v>
      </c>
      <c r="I17" s="24">
        <v>15227960</v>
      </c>
      <c r="J17" s="6">
        <v>11929345</v>
      </c>
      <c r="K17" s="25">
        <v>12041049</v>
      </c>
    </row>
    <row r="18" spans="1:11" ht="12.75">
      <c r="A18" s="33" t="s">
        <v>28</v>
      </c>
      <c r="B18" s="34">
        <f>SUM(B11:B17)</f>
        <v>60625317</v>
      </c>
      <c r="C18" s="35">
        <f aca="true" t="shared" si="1" ref="C18:K18">SUM(C11:C17)</f>
        <v>57359635</v>
      </c>
      <c r="D18" s="36">
        <f t="shared" si="1"/>
        <v>59052816</v>
      </c>
      <c r="E18" s="34">
        <f t="shared" si="1"/>
        <v>61801326</v>
      </c>
      <c r="F18" s="35">
        <f t="shared" si="1"/>
        <v>62249720</v>
      </c>
      <c r="G18" s="37">
        <f t="shared" si="1"/>
        <v>62249720</v>
      </c>
      <c r="H18" s="38">
        <f t="shared" si="1"/>
        <v>39144030</v>
      </c>
      <c r="I18" s="34">
        <f t="shared" si="1"/>
        <v>69055088</v>
      </c>
      <c r="J18" s="35">
        <f t="shared" si="1"/>
        <v>74630591</v>
      </c>
      <c r="K18" s="37">
        <f t="shared" si="1"/>
        <v>76932911</v>
      </c>
    </row>
    <row r="19" spans="1:11" ht="12.75">
      <c r="A19" s="33" t="s">
        <v>29</v>
      </c>
      <c r="B19" s="39">
        <f>+B10-B18</f>
        <v>-7179018</v>
      </c>
      <c r="C19" s="40">
        <f aca="true" t="shared" si="2" ref="C19:K19">+C10-C18</f>
        <v>-3767994</v>
      </c>
      <c r="D19" s="41">
        <f t="shared" si="2"/>
        <v>-1428865</v>
      </c>
      <c r="E19" s="39">
        <f t="shared" si="2"/>
        <v>598218</v>
      </c>
      <c r="F19" s="40">
        <f t="shared" si="2"/>
        <v>149824</v>
      </c>
      <c r="G19" s="42">
        <f t="shared" si="2"/>
        <v>149824</v>
      </c>
      <c r="H19" s="43">
        <f t="shared" si="2"/>
        <v>25382507</v>
      </c>
      <c r="I19" s="39">
        <f t="shared" si="2"/>
        <v>-1622904</v>
      </c>
      <c r="J19" s="40">
        <f t="shared" si="2"/>
        <v>-20167488</v>
      </c>
      <c r="K19" s="42">
        <f t="shared" si="2"/>
        <v>-9928080</v>
      </c>
    </row>
    <row r="20" spans="1:11" ht="20.25">
      <c r="A20" s="44" t="s">
        <v>30</v>
      </c>
      <c r="B20" s="45">
        <v>0</v>
      </c>
      <c r="C20" s="46">
        <v>0</v>
      </c>
      <c r="D20" s="47">
        <v>2764668</v>
      </c>
      <c r="E20" s="45">
        <v>2149000</v>
      </c>
      <c r="F20" s="46">
        <v>2149000</v>
      </c>
      <c r="G20" s="48">
        <v>2149000</v>
      </c>
      <c r="H20" s="49">
        <v>1128556</v>
      </c>
      <c r="I20" s="45">
        <v>2277000</v>
      </c>
      <c r="J20" s="46">
        <v>2287600</v>
      </c>
      <c r="K20" s="48">
        <v>2413000</v>
      </c>
    </row>
    <row r="21" spans="1:11" ht="12.75">
      <c r="A21" s="22" t="s">
        <v>100</v>
      </c>
      <c r="B21" s="50">
        <v>0</v>
      </c>
      <c r="C21" s="51">
        <v>0</v>
      </c>
      <c r="D21" s="52">
        <v>83500</v>
      </c>
      <c r="E21" s="50">
        <v>0</v>
      </c>
      <c r="F21" s="51">
        <v>0</v>
      </c>
      <c r="G21" s="53">
        <v>0</v>
      </c>
      <c r="H21" s="54">
        <v>70833</v>
      </c>
      <c r="I21" s="50">
        <v>0</v>
      </c>
      <c r="J21" s="51">
        <v>0</v>
      </c>
      <c r="K21" s="53">
        <v>0</v>
      </c>
    </row>
    <row r="22" spans="1:11" ht="12.75">
      <c r="A22" s="55" t="s">
        <v>101</v>
      </c>
      <c r="B22" s="56">
        <f>SUM(B19:B21)</f>
        <v>-7179018</v>
      </c>
      <c r="C22" s="57">
        <f aca="true" t="shared" si="3" ref="C22:K22">SUM(C19:C21)</f>
        <v>-3767994</v>
      </c>
      <c r="D22" s="58">
        <f t="shared" si="3"/>
        <v>1419303</v>
      </c>
      <c r="E22" s="56">
        <f t="shared" si="3"/>
        <v>2747218</v>
      </c>
      <c r="F22" s="57">
        <f t="shared" si="3"/>
        <v>2298824</v>
      </c>
      <c r="G22" s="59">
        <f t="shared" si="3"/>
        <v>2298824</v>
      </c>
      <c r="H22" s="60">
        <f t="shared" si="3"/>
        <v>26581896</v>
      </c>
      <c r="I22" s="56">
        <f t="shared" si="3"/>
        <v>654096</v>
      </c>
      <c r="J22" s="57">
        <f t="shared" si="3"/>
        <v>-17879888</v>
      </c>
      <c r="K22" s="59">
        <f t="shared" si="3"/>
        <v>-7515080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-7179018</v>
      </c>
      <c r="C24" s="40">
        <f aca="true" t="shared" si="4" ref="C24:K24">SUM(C22:C23)</f>
        <v>-3767994</v>
      </c>
      <c r="D24" s="41">
        <f t="shared" si="4"/>
        <v>1419303</v>
      </c>
      <c r="E24" s="39">
        <f t="shared" si="4"/>
        <v>2747218</v>
      </c>
      <c r="F24" s="40">
        <f t="shared" si="4"/>
        <v>2298824</v>
      </c>
      <c r="G24" s="42">
        <f t="shared" si="4"/>
        <v>2298824</v>
      </c>
      <c r="H24" s="43">
        <f t="shared" si="4"/>
        <v>26581896</v>
      </c>
      <c r="I24" s="39">
        <f t="shared" si="4"/>
        <v>654096</v>
      </c>
      <c r="J24" s="40">
        <f t="shared" si="4"/>
        <v>-17879888</v>
      </c>
      <c r="K24" s="42">
        <f t="shared" si="4"/>
        <v>-7515080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424354</v>
      </c>
      <c r="C27" s="7">
        <v>2214403</v>
      </c>
      <c r="D27" s="69">
        <v>-417355</v>
      </c>
      <c r="E27" s="70">
        <v>280500</v>
      </c>
      <c r="F27" s="7">
        <v>206500</v>
      </c>
      <c r="G27" s="71">
        <v>206500</v>
      </c>
      <c r="H27" s="72">
        <v>7563</v>
      </c>
      <c r="I27" s="70">
        <v>354037</v>
      </c>
      <c r="J27" s="7">
        <v>187836</v>
      </c>
      <c r="K27" s="71">
        <v>169069</v>
      </c>
    </row>
    <row r="28" spans="1:11" ht="12.75">
      <c r="A28" s="73" t="s">
        <v>34</v>
      </c>
      <c r="B28" s="6">
        <v>424354</v>
      </c>
      <c r="C28" s="6">
        <v>2214403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424354</v>
      </c>
      <c r="C32" s="7">
        <f aca="true" t="shared" si="5" ref="C32:K32">SUM(C28:C31)</f>
        <v>2214403</v>
      </c>
      <c r="D32" s="69">
        <f t="shared" si="5"/>
        <v>0</v>
      </c>
      <c r="E32" s="70">
        <f t="shared" si="5"/>
        <v>0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2232422</v>
      </c>
      <c r="C35" s="6">
        <v>4260059</v>
      </c>
      <c r="D35" s="23">
        <v>2484903</v>
      </c>
      <c r="E35" s="24">
        <v>2466718</v>
      </c>
      <c r="F35" s="6">
        <v>2092324</v>
      </c>
      <c r="G35" s="25">
        <v>2092324</v>
      </c>
      <c r="H35" s="26">
        <v>32450705</v>
      </c>
      <c r="I35" s="24">
        <v>300059</v>
      </c>
      <c r="J35" s="6">
        <v>-18067724</v>
      </c>
      <c r="K35" s="25">
        <v>-7684149</v>
      </c>
    </row>
    <row r="36" spans="1:11" ht="12.75">
      <c r="A36" s="22" t="s">
        <v>40</v>
      </c>
      <c r="B36" s="6">
        <v>16704039</v>
      </c>
      <c r="C36" s="6">
        <v>16743095</v>
      </c>
      <c r="D36" s="23">
        <v>-417355</v>
      </c>
      <c r="E36" s="24">
        <v>280500</v>
      </c>
      <c r="F36" s="6">
        <v>206500</v>
      </c>
      <c r="G36" s="25">
        <v>206500</v>
      </c>
      <c r="H36" s="26">
        <v>7563</v>
      </c>
      <c r="I36" s="24">
        <v>354037</v>
      </c>
      <c r="J36" s="6">
        <v>187836</v>
      </c>
      <c r="K36" s="25">
        <v>169069</v>
      </c>
    </row>
    <row r="37" spans="1:11" ht="12.75">
      <c r="A37" s="22" t="s">
        <v>41</v>
      </c>
      <c r="B37" s="6">
        <v>11942102</v>
      </c>
      <c r="C37" s="6">
        <v>16549256</v>
      </c>
      <c r="D37" s="23">
        <v>-1035997</v>
      </c>
      <c r="E37" s="24">
        <v>0</v>
      </c>
      <c r="F37" s="6">
        <v>0</v>
      </c>
      <c r="G37" s="25">
        <v>0</v>
      </c>
      <c r="H37" s="26">
        <v>5876362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1787683</v>
      </c>
      <c r="C38" s="6">
        <v>1532779</v>
      </c>
      <c r="D38" s="23">
        <v>0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5206676</v>
      </c>
      <c r="C39" s="6">
        <v>2921119</v>
      </c>
      <c r="D39" s="23">
        <v>1684232</v>
      </c>
      <c r="E39" s="24">
        <v>0</v>
      </c>
      <c r="F39" s="6">
        <v>0</v>
      </c>
      <c r="G39" s="25">
        <v>0</v>
      </c>
      <c r="H39" s="26">
        <v>0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-796271</v>
      </c>
      <c r="C42" s="6">
        <v>3932536</v>
      </c>
      <c r="D42" s="23">
        <v>13888817</v>
      </c>
      <c r="E42" s="24">
        <v>4117239</v>
      </c>
      <c r="F42" s="6">
        <v>3619735</v>
      </c>
      <c r="G42" s="25">
        <v>3619735</v>
      </c>
      <c r="H42" s="26">
        <v>56200741</v>
      </c>
      <c r="I42" s="24">
        <v>2593167</v>
      </c>
      <c r="J42" s="6">
        <v>-17547372</v>
      </c>
      <c r="K42" s="25">
        <v>-7571158</v>
      </c>
    </row>
    <row r="43" spans="1:11" ht="12.75">
      <c r="A43" s="22" t="s">
        <v>46</v>
      </c>
      <c r="B43" s="6">
        <v>-389354</v>
      </c>
      <c r="C43" s="6">
        <v>-2214403</v>
      </c>
      <c r="D43" s="23">
        <v>0</v>
      </c>
      <c r="E43" s="24">
        <v>-280500</v>
      </c>
      <c r="F43" s="6">
        <v>-206500</v>
      </c>
      <c r="G43" s="25">
        <v>-206500</v>
      </c>
      <c r="H43" s="26">
        <v>0</v>
      </c>
      <c r="I43" s="24">
        <v>-354037</v>
      </c>
      <c r="J43" s="6">
        <v>-187836</v>
      </c>
      <c r="K43" s="25">
        <v>-169069</v>
      </c>
    </row>
    <row r="44" spans="1:11" ht="12.75">
      <c r="A44" s="22" t="s">
        <v>47</v>
      </c>
      <c r="B44" s="6">
        <v>45629</v>
      </c>
      <c r="C44" s="6">
        <v>-422629</v>
      </c>
      <c r="D44" s="23">
        <v>440904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593206</v>
      </c>
      <c r="C45" s="7">
        <v>1888709</v>
      </c>
      <c r="D45" s="69">
        <v>14329721</v>
      </c>
      <c r="E45" s="70">
        <v>3836739</v>
      </c>
      <c r="F45" s="7">
        <v>3413235</v>
      </c>
      <c r="G45" s="71">
        <v>3413235</v>
      </c>
      <c r="H45" s="72">
        <v>56200422</v>
      </c>
      <c r="I45" s="70">
        <v>2239130</v>
      </c>
      <c r="J45" s="7">
        <v>-17735208</v>
      </c>
      <c r="K45" s="71">
        <v>-7740227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593205</v>
      </c>
      <c r="C48" s="6">
        <v>1888698</v>
      </c>
      <c r="D48" s="23">
        <v>1020216</v>
      </c>
      <c r="E48" s="24">
        <v>2466718</v>
      </c>
      <c r="F48" s="6">
        <v>2092324</v>
      </c>
      <c r="G48" s="25">
        <v>2092324</v>
      </c>
      <c r="H48" s="26">
        <v>30366254</v>
      </c>
      <c r="I48" s="24">
        <v>300059</v>
      </c>
      <c r="J48" s="6">
        <v>-18067724</v>
      </c>
      <c r="K48" s="25">
        <v>-7684149</v>
      </c>
    </row>
    <row r="49" spans="1:11" ht="12.75">
      <c r="A49" s="22" t="s">
        <v>51</v>
      </c>
      <c r="B49" s="6">
        <f>+B75</f>
        <v>8534731.050389396</v>
      </c>
      <c r="C49" s="6">
        <f aca="true" t="shared" si="6" ref="C49:K49">+C75</f>
        <v>16031089.49625676</v>
      </c>
      <c r="D49" s="23">
        <f t="shared" si="6"/>
        <v>-896323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5876362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-7941526.050389396</v>
      </c>
      <c r="C50" s="7">
        <f aca="true" t="shared" si="7" ref="C50:K50">+C48-C49</f>
        <v>-14142391.49625676</v>
      </c>
      <c r="D50" s="69">
        <f t="shared" si="7"/>
        <v>1916539</v>
      </c>
      <c r="E50" s="70">
        <f t="shared" si="7"/>
        <v>2466718</v>
      </c>
      <c r="F50" s="7">
        <f t="shared" si="7"/>
        <v>2092324</v>
      </c>
      <c r="G50" s="71">
        <f t="shared" si="7"/>
        <v>2092324</v>
      </c>
      <c r="H50" s="72">
        <f t="shared" si="7"/>
        <v>24489892</v>
      </c>
      <c r="I50" s="70">
        <f t="shared" si="7"/>
        <v>300059</v>
      </c>
      <c r="J50" s="7">
        <f t="shared" si="7"/>
        <v>-18067724</v>
      </c>
      <c r="K50" s="71">
        <f t="shared" si="7"/>
        <v>-7684149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16704039</v>
      </c>
      <c r="C53" s="6">
        <v>16743095</v>
      </c>
      <c r="D53" s="23">
        <v>-417355</v>
      </c>
      <c r="E53" s="24">
        <v>280500</v>
      </c>
      <c r="F53" s="6">
        <v>206500</v>
      </c>
      <c r="G53" s="25">
        <v>206500</v>
      </c>
      <c r="H53" s="26">
        <v>7563</v>
      </c>
      <c r="I53" s="24">
        <v>354037</v>
      </c>
      <c r="J53" s="6">
        <v>187836</v>
      </c>
      <c r="K53" s="25">
        <v>169069</v>
      </c>
    </row>
    <row r="54" spans="1:11" ht="12.75">
      <c r="A54" s="22" t="s">
        <v>55</v>
      </c>
      <c r="B54" s="6">
        <v>2289718</v>
      </c>
      <c r="C54" s="6">
        <v>2181160</v>
      </c>
      <c r="D54" s="23">
        <v>0</v>
      </c>
      <c r="E54" s="24">
        <v>1652454</v>
      </c>
      <c r="F54" s="6">
        <v>1652454</v>
      </c>
      <c r="G54" s="25">
        <v>1652454</v>
      </c>
      <c r="H54" s="26">
        <v>0</v>
      </c>
      <c r="I54" s="24">
        <v>1652456</v>
      </c>
      <c r="J54" s="6">
        <v>1252400</v>
      </c>
      <c r="K54" s="25">
        <v>952400</v>
      </c>
    </row>
    <row r="55" spans="1:11" ht="12.75">
      <c r="A55" s="22" t="s">
        <v>56</v>
      </c>
      <c r="B55" s="6">
        <v>0</v>
      </c>
      <c r="C55" s="6">
        <v>0</v>
      </c>
      <c r="D55" s="23">
        <v>-448238</v>
      </c>
      <c r="E55" s="24">
        <v>0</v>
      </c>
      <c r="F55" s="6">
        <v>0</v>
      </c>
      <c r="G55" s="25">
        <v>0</v>
      </c>
      <c r="H55" s="26">
        <v>0</v>
      </c>
      <c r="I55" s="24">
        <v>83500</v>
      </c>
      <c r="J55" s="6">
        <v>75000</v>
      </c>
      <c r="K55" s="25">
        <v>50000</v>
      </c>
    </row>
    <row r="56" spans="1:11" ht="12.75">
      <c r="A56" s="22" t="s">
        <v>57</v>
      </c>
      <c r="B56" s="6">
        <v>298070</v>
      </c>
      <c r="C56" s="6">
        <v>112677</v>
      </c>
      <c r="D56" s="23">
        <v>77794</v>
      </c>
      <c r="E56" s="24">
        <v>100000</v>
      </c>
      <c r="F56" s="6">
        <v>389487</v>
      </c>
      <c r="G56" s="25">
        <v>389487</v>
      </c>
      <c r="H56" s="26">
        <v>65055</v>
      </c>
      <c r="I56" s="24">
        <v>867500</v>
      </c>
      <c r="J56" s="6">
        <v>197860</v>
      </c>
      <c r="K56" s="25">
        <v>208544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1.7671486021845044</v>
      </c>
      <c r="C70" s="5">
        <f aca="true" t="shared" si="8" ref="C70:K70">IF(ISERROR(C71/C72),0,(C71/C72))</f>
        <v>-0.1600555473665428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104</v>
      </c>
      <c r="B71" s="2">
        <f>+B83</f>
        <v>1454487</v>
      </c>
      <c r="C71" s="2">
        <f aca="true" t="shared" si="9" ref="C71:K71">+C83</f>
        <v>-144417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105</v>
      </c>
      <c r="B72" s="2">
        <f>+B77</f>
        <v>823070</v>
      </c>
      <c r="C72" s="2">
        <f aca="true" t="shared" si="10" ref="C72:K72">+C77</f>
        <v>902293</v>
      </c>
      <c r="D72" s="2">
        <f t="shared" si="10"/>
        <v>537979</v>
      </c>
      <c r="E72" s="2">
        <f t="shared" si="10"/>
        <v>506543</v>
      </c>
      <c r="F72" s="2">
        <f t="shared" si="10"/>
        <v>506543</v>
      </c>
      <c r="G72" s="2">
        <f t="shared" si="10"/>
        <v>506543</v>
      </c>
      <c r="H72" s="2">
        <f t="shared" si="10"/>
        <v>476572</v>
      </c>
      <c r="I72" s="2">
        <f t="shared" si="10"/>
        <v>969185</v>
      </c>
      <c r="J72" s="2">
        <f t="shared" si="10"/>
        <v>1056903</v>
      </c>
      <c r="K72" s="2">
        <f t="shared" si="10"/>
        <v>1152896</v>
      </c>
    </row>
    <row r="73" spans="1:11" ht="12.75" hidden="1">
      <c r="A73" s="2" t="s">
        <v>106</v>
      </c>
      <c r="B73" s="2">
        <f>+B74</f>
        <v>582262.3333333335</v>
      </c>
      <c r="C73" s="2">
        <f aca="true" t="shared" si="11" ref="C73:K73">+(C78+C80+C81+C82)-(B78+B80+B81+B82)</f>
        <v>720126</v>
      </c>
      <c r="D73" s="2">
        <f t="shared" si="11"/>
        <v>-806100</v>
      </c>
      <c r="E73" s="2">
        <f t="shared" si="11"/>
        <v>-1505144</v>
      </c>
      <c r="F73" s="2">
        <f>+(F78+F80+F81+F82)-(D78+D80+D81+D82)</f>
        <v>-1505144</v>
      </c>
      <c r="G73" s="2">
        <f>+(G78+G80+G81+G82)-(D78+D80+D81+D82)</f>
        <v>-1505144</v>
      </c>
      <c r="H73" s="2">
        <f>+(H78+H80+H81+H82)-(D78+D80+D81+D82)</f>
        <v>579307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107</v>
      </c>
      <c r="B74" s="2">
        <f>+TREND(C74:E74)</f>
        <v>582262.3333333335</v>
      </c>
      <c r="C74" s="2">
        <f>+C73</f>
        <v>720126</v>
      </c>
      <c r="D74" s="2">
        <f aca="true" t="shared" si="12" ref="D74:K74">+D73</f>
        <v>-806100</v>
      </c>
      <c r="E74" s="2">
        <f t="shared" si="12"/>
        <v>-1505144</v>
      </c>
      <c r="F74" s="2">
        <f t="shared" si="12"/>
        <v>-1505144</v>
      </c>
      <c r="G74" s="2">
        <f t="shared" si="12"/>
        <v>-1505144</v>
      </c>
      <c r="H74" s="2">
        <f t="shared" si="12"/>
        <v>579307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108</v>
      </c>
      <c r="B75" s="2">
        <f>+B84-(((B80+B81+B78)*B70)-B79)</f>
        <v>8534731.050389396</v>
      </c>
      <c r="C75" s="2">
        <f aca="true" t="shared" si="13" ref="C75:K75">+C84-(((C80+C81+C78)*C70)-C79)</f>
        <v>16031089.49625676</v>
      </c>
      <c r="D75" s="2">
        <f t="shared" si="13"/>
        <v>-896323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5876362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823070</v>
      </c>
      <c r="C77" s="3">
        <v>902293</v>
      </c>
      <c r="D77" s="3">
        <v>537979</v>
      </c>
      <c r="E77" s="3">
        <v>506543</v>
      </c>
      <c r="F77" s="3">
        <v>506543</v>
      </c>
      <c r="G77" s="3">
        <v>506543</v>
      </c>
      <c r="H77" s="3">
        <v>476572</v>
      </c>
      <c r="I77" s="3">
        <v>969185</v>
      </c>
      <c r="J77" s="3">
        <v>1056903</v>
      </c>
      <c r="K77" s="3">
        <v>1152896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11346473</v>
      </c>
      <c r="C79" s="3">
        <v>15925352</v>
      </c>
      <c r="D79" s="3">
        <v>-896323</v>
      </c>
      <c r="E79" s="3">
        <v>0</v>
      </c>
      <c r="F79" s="3">
        <v>0</v>
      </c>
      <c r="G79" s="3">
        <v>0</v>
      </c>
      <c r="H79" s="3">
        <v>5876362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0</v>
      </c>
      <c r="C80" s="3">
        <v>0</v>
      </c>
      <c r="D80" s="3">
        <v>641025</v>
      </c>
      <c r="E80" s="3">
        <v>0</v>
      </c>
      <c r="F80" s="3">
        <v>0</v>
      </c>
      <c r="G80" s="3">
        <v>0</v>
      </c>
      <c r="H80" s="3">
        <v>1609753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1591118</v>
      </c>
      <c r="C81" s="3">
        <v>660630</v>
      </c>
      <c r="D81" s="3">
        <v>818934</v>
      </c>
      <c r="E81" s="3">
        <v>0</v>
      </c>
      <c r="F81" s="3">
        <v>0</v>
      </c>
      <c r="G81" s="3">
        <v>0</v>
      </c>
      <c r="H81" s="3">
        <v>380161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1650614</v>
      </c>
      <c r="D82" s="3">
        <v>45185</v>
      </c>
      <c r="E82" s="3">
        <v>0</v>
      </c>
      <c r="F82" s="3">
        <v>0</v>
      </c>
      <c r="G82" s="3">
        <v>0</v>
      </c>
      <c r="H82" s="3">
        <v>94537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1454487</v>
      </c>
      <c r="C83" s="3">
        <v>-144417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35060357</v>
      </c>
      <c r="C5" s="6">
        <v>29434151</v>
      </c>
      <c r="D5" s="23">
        <v>461181950</v>
      </c>
      <c r="E5" s="24">
        <v>-44450000</v>
      </c>
      <c r="F5" s="6">
        <v>-44450000</v>
      </c>
      <c r="G5" s="25">
        <v>-44450000</v>
      </c>
      <c r="H5" s="26">
        <v>68333819</v>
      </c>
      <c r="I5" s="24">
        <v>48006000</v>
      </c>
      <c r="J5" s="6">
        <v>50598000</v>
      </c>
      <c r="K5" s="25">
        <v>53330000</v>
      </c>
    </row>
    <row r="6" spans="1:11" ht="12.75">
      <c r="A6" s="22" t="s">
        <v>19</v>
      </c>
      <c r="B6" s="6">
        <v>86966366</v>
      </c>
      <c r="C6" s="6">
        <v>86497156</v>
      </c>
      <c r="D6" s="23">
        <v>789672215</v>
      </c>
      <c r="E6" s="24">
        <v>-102190000</v>
      </c>
      <c r="F6" s="6">
        <v>-102190000</v>
      </c>
      <c r="G6" s="25">
        <v>-102190000</v>
      </c>
      <c r="H6" s="26">
        <v>95423934</v>
      </c>
      <c r="I6" s="24">
        <v>121718000</v>
      </c>
      <c r="J6" s="6">
        <v>145583425</v>
      </c>
      <c r="K6" s="25">
        <v>135218000</v>
      </c>
    </row>
    <row r="7" spans="1:11" ht="12.75">
      <c r="A7" s="22" t="s">
        <v>20</v>
      </c>
      <c r="B7" s="6">
        <v>384152</v>
      </c>
      <c r="C7" s="6">
        <v>62856</v>
      </c>
      <c r="D7" s="23">
        <v>480240</v>
      </c>
      <c r="E7" s="24">
        <v>-594000</v>
      </c>
      <c r="F7" s="6">
        <v>-594000</v>
      </c>
      <c r="G7" s="25">
        <v>-594000</v>
      </c>
      <c r="H7" s="26">
        <v>0</v>
      </c>
      <c r="I7" s="24">
        <v>625000</v>
      </c>
      <c r="J7" s="6">
        <v>659000</v>
      </c>
      <c r="K7" s="25">
        <v>694000</v>
      </c>
    </row>
    <row r="8" spans="1:11" ht="12.75">
      <c r="A8" s="22" t="s">
        <v>21</v>
      </c>
      <c r="B8" s="6">
        <v>93098869</v>
      </c>
      <c r="C8" s="6">
        <v>105313508</v>
      </c>
      <c r="D8" s="23">
        <v>603468000</v>
      </c>
      <c r="E8" s="24">
        <v>-109412000</v>
      </c>
      <c r="F8" s="6">
        <v>-109412000</v>
      </c>
      <c r="G8" s="25">
        <v>-109412000</v>
      </c>
      <c r="H8" s="26">
        <v>0</v>
      </c>
      <c r="I8" s="24">
        <v>121876000</v>
      </c>
      <c r="J8" s="6">
        <v>130403000</v>
      </c>
      <c r="K8" s="25">
        <v>141262000</v>
      </c>
    </row>
    <row r="9" spans="1:11" ht="12.75">
      <c r="A9" s="22" t="s">
        <v>22</v>
      </c>
      <c r="B9" s="6">
        <v>9567359</v>
      </c>
      <c r="C9" s="6">
        <v>36422388</v>
      </c>
      <c r="D9" s="23">
        <v>15792714</v>
      </c>
      <c r="E9" s="24">
        <v>-5774000</v>
      </c>
      <c r="F9" s="6">
        <v>-5774000</v>
      </c>
      <c r="G9" s="25">
        <v>-5774000</v>
      </c>
      <c r="H9" s="26">
        <v>9147052</v>
      </c>
      <c r="I9" s="24">
        <v>6497000</v>
      </c>
      <c r="J9" s="6">
        <v>6847000</v>
      </c>
      <c r="K9" s="25">
        <v>7216000</v>
      </c>
    </row>
    <row r="10" spans="1:11" ht="20.25">
      <c r="A10" s="27" t="s">
        <v>98</v>
      </c>
      <c r="B10" s="28">
        <f>SUM(B5:B9)</f>
        <v>225077103</v>
      </c>
      <c r="C10" s="29">
        <f aca="true" t="shared" si="0" ref="C10:K10">SUM(C5:C9)</f>
        <v>257730059</v>
      </c>
      <c r="D10" s="30">
        <f t="shared" si="0"/>
        <v>1870595119</v>
      </c>
      <c r="E10" s="28">
        <f t="shared" si="0"/>
        <v>-262420000</v>
      </c>
      <c r="F10" s="29">
        <f t="shared" si="0"/>
        <v>-262420000</v>
      </c>
      <c r="G10" s="31">
        <f t="shared" si="0"/>
        <v>-262420000</v>
      </c>
      <c r="H10" s="32">
        <f t="shared" si="0"/>
        <v>172904805</v>
      </c>
      <c r="I10" s="28">
        <f t="shared" si="0"/>
        <v>298722000</v>
      </c>
      <c r="J10" s="29">
        <f t="shared" si="0"/>
        <v>334090425</v>
      </c>
      <c r="K10" s="31">
        <f t="shared" si="0"/>
        <v>337720000</v>
      </c>
    </row>
    <row r="11" spans="1:11" ht="12.75">
      <c r="A11" s="22" t="s">
        <v>23</v>
      </c>
      <c r="B11" s="6">
        <v>86295253</v>
      </c>
      <c r="C11" s="6">
        <v>85164759</v>
      </c>
      <c r="D11" s="23">
        <v>582464163</v>
      </c>
      <c r="E11" s="24">
        <v>105074845</v>
      </c>
      <c r="F11" s="6">
        <v>105074845</v>
      </c>
      <c r="G11" s="25">
        <v>105074845</v>
      </c>
      <c r="H11" s="26">
        <v>4503</v>
      </c>
      <c r="I11" s="24">
        <v>98371746</v>
      </c>
      <c r="J11" s="6">
        <v>103202460</v>
      </c>
      <c r="K11" s="25">
        <v>108789357</v>
      </c>
    </row>
    <row r="12" spans="1:11" ht="12.75">
      <c r="A12" s="22" t="s">
        <v>24</v>
      </c>
      <c r="B12" s="6">
        <v>6252891</v>
      </c>
      <c r="C12" s="6">
        <v>6071136</v>
      </c>
      <c r="D12" s="23">
        <v>3547698</v>
      </c>
      <c r="E12" s="24">
        <v>4033866</v>
      </c>
      <c r="F12" s="6">
        <v>4033866</v>
      </c>
      <c r="G12" s="25">
        <v>4033866</v>
      </c>
      <c r="H12" s="26">
        <v>0</v>
      </c>
      <c r="I12" s="24">
        <v>7636000</v>
      </c>
      <c r="J12" s="6">
        <v>8048340</v>
      </c>
      <c r="K12" s="25">
        <v>8483049</v>
      </c>
    </row>
    <row r="13" spans="1:11" ht="12.75">
      <c r="A13" s="22" t="s">
        <v>99</v>
      </c>
      <c r="B13" s="6">
        <v>56167104</v>
      </c>
      <c r="C13" s="6">
        <v>76016909</v>
      </c>
      <c r="D13" s="23">
        <v>0</v>
      </c>
      <c r="E13" s="24">
        <v>379870</v>
      </c>
      <c r="F13" s="6">
        <v>379870</v>
      </c>
      <c r="G13" s="25">
        <v>379870</v>
      </c>
      <c r="H13" s="26">
        <v>0</v>
      </c>
      <c r="I13" s="24">
        <v>51761000</v>
      </c>
      <c r="J13" s="6">
        <v>54411000</v>
      </c>
      <c r="K13" s="25">
        <v>57350000</v>
      </c>
    </row>
    <row r="14" spans="1:11" ht="12.75">
      <c r="A14" s="22" t="s">
        <v>25</v>
      </c>
      <c r="B14" s="6">
        <v>6846766</v>
      </c>
      <c r="C14" s="6">
        <v>11038000</v>
      </c>
      <c r="D14" s="23">
        <v>32156304</v>
      </c>
      <c r="E14" s="24">
        <v>0</v>
      </c>
      <c r="F14" s="6">
        <v>0</v>
      </c>
      <c r="G14" s="25">
        <v>0</v>
      </c>
      <c r="H14" s="26">
        <v>85122</v>
      </c>
      <c r="I14" s="24">
        <v>1479000</v>
      </c>
      <c r="J14" s="6">
        <v>1558000</v>
      </c>
      <c r="K14" s="25">
        <v>1643000</v>
      </c>
    </row>
    <row r="15" spans="1:11" ht="12.75">
      <c r="A15" s="22" t="s">
        <v>26</v>
      </c>
      <c r="B15" s="6">
        <v>44076775</v>
      </c>
      <c r="C15" s="6">
        <v>49254244</v>
      </c>
      <c r="D15" s="23">
        <v>254212863</v>
      </c>
      <c r="E15" s="24">
        <v>48070593</v>
      </c>
      <c r="F15" s="6">
        <v>48070593</v>
      </c>
      <c r="G15" s="25">
        <v>48070593</v>
      </c>
      <c r="H15" s="26">
        <v>354016</v>
      </c>
      <c r="I15" s="24">
        <v>61994920</v>
      </c>
      <c r="J15" s="6">
        <v>64923405</v>
      </c>
      <c r="K15" s="25">
        <v>67959566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110335009</v>
      </c>
      <c r="C17" s="6">
        <v>132651597</v>
      </c>
      <c r="D17" s="23">
        <v>-452514922</v>
      </c>
      <c r="E17" s="24">
        <v>88953964</v>
      </c>
      <c r="F17" s="6">
        <v>88953964</v>
      </c>
      <c r="G17" s="25">
        <v>88953964</v>
      </c>
      <c r="H17" s="26">
        <v>2409098</v>
      </c>
      <c r="I17" s="24">
        <v>137955188</v>
      </c>
      <c r="J17" s="6">
        <v>139498995</v>
      </c>
      <c r="K17" s="25">
        <v>141034816</v>
      </c>
    </row>
    <row r="18" spans="1:11" ht="12.75">
      <c r="A18" s="33" t="s">
        <v>28</v>
      </c>
      <c r="B18" s="34">
        <f>SUM(B11:B17)</f>
        <v>309973798</v>
      </c>
      <c r="C18" s="35">
        <f aca="true" t="shared" si="1" ref="C18:K18">SUM(C11:C17)</f>
        <v>360196645</v>
      </c>
      <c r="D18" s="36">
        <f t="shared" si="1"/>
        <v>419866106</v>
      </c>
      <c r="E18" s="34">
        <f t="shared" si="1"/>
        <v>246513138</v>
      </c>
      <c r="F18" s="35">
        <f t="shared" si="1"/>
        <v>246513138</v>
      </c>
      <c r="G18" s="37">
        <f t="shared" si="1"/>
        <v>246513138</v>
      </c>
      <c r="H18" s="38">
        <f t="shared" si="1"/>
        <v>2852739</v>
      </c>
      <c r="I18" s="34">
        <f t="shared" si="1"/>
        <v>359197854</v>
      </c>
      <c r="J18" s="35">
        <f t="shared" si="1"/>
        <v>371642200</v>
      </c>
      <c r="K18" s="37">
        <f t="shared" si="1"/>
        <v>385259788</v>
      </c>
    </row>
    <row r="19" spans="1:11" ht="12.75">
      <c r="A19" s="33" t="s">
        <v>29</v>
      </c>
      <c r="B19" s="39">
        <f>+B10-B18</f>
        <v>-84896695</v>
      </c>
      <c r="C19" s="40">
        <f aca="true" t="shared" si="2" ref="C19:K19">+C10-C18</f>
        <v>-102466586</v>
      </c>
      <c r="D19" s="41">
        <f t="shared" si="2"/>
        <v>1450729013</v>
      </c>
      <c r="E19" s="39">
        <f t="shared" si="2"/>
        <v>-508933138</v>
      </c>
      <c r="F19" s="40">
        <f t="shared" si="2"/>
        <v>-508933138</v>
      </c>
      <c r="G19" s="42">
        <f t="shared" si="2"/>
        <v>-508933138</v>
      </c>
      <c r="H19" s="43">
        <f t="shared" si="2"/>
        <v>170052066</v>
      </c>
      <c r="I19" s="39">
        <f t="shared" si="2"/>
        <v>-60475854</v>
      </c>
      <c r="J19" s="40">
        <f t="shared" si="2"/>
        <v>-37551775</v>
      </c>
      <c r="K19" s="42">
        <f t="shared" si="2"/>
        <v>-47539788</v>
      </c>
    </row>
    <row r="20" spans="1:11" ht="20.25">
      <c r="A20" s="44" t="s">
        <v>30</v>
      </c>
      <c r="B20" s="45">
        <v>65579301</v>
      </c>
      <c r="C20" s="46">
        <v>15139000</v>
      </c>
      <c r="D20" s="47">
        <v>0</v>
      </c>
      <c r="E20" s="45">
        <v>-1000000</v>
      </c>
      <c r="F20" s="46">
        <v>-1000000</v>
      </c>
      <c r="G20" s="48">
        <v>-1000000</v>
      </c>
      <c r="H20" s="49">
        <v>0</v>
      </c>
      <c r="I20" s="45">
        <v>0</v>
      </c>
      <c r="J20" s="46">
        <v>0</v>
      </c>
      <c r="K20" s="48">
        <v>0</v>
      </c>
    </row>
    <row r="21" spans="1:11" ht="12.75">
      <c r="A21" s="22" t="s">
        <v>100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101</v>
      </c>
      <c r="B22" s="56">
        <f>SUM(B19:B21)</f>
        <v>-19317394</v>
      </c>
      <c r="C22" s="57">
        <f aca="true" t="shared" si="3" ref="C22:K22">SUM(C19:C21)</f>
        <v>-87327586</v>
      </c>
      <c r="D22" s="58">
        <f t="shared" si="3"/>
        <v>1450729013</v>
      </c>
      <c r="E22" s="56">
        <f t="shared" si="3"/>
        <v>-509933138</v>
      </c>
      <c r="F22" s="57">
        <f t="shared" si="3"/>
        <v>-509933138</v>
      </c>
      <c r="G22" s="59">
        <f t="shared" si="3"/>
        <v>-509933138</v>
      </c>
      <c r="H22" s="60">
        <f t="shared" si="3"/>
        <v>170052066</v>
      </c>
      <c r="I22" s="56">
        <f t="shared" si="3"/>
        <v>-60475854</v>
      </c>
      <c r="J22" s="57">
        <f t="shared" si="3"/>
        <v>-37551775</v>
      </c>
      <c r="K22" s="59">
        <f t="shared" si="3"/>
        <v>-47539788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-19317394</v>
      </c>
      <c r="C24" s="40">
        <f aca="true" t="shared" si="4" ref="C24:K24">SUM(C22:C23)</f>
        <v>-87327586</v>
      </c>
      <c r="D24" s="41">
        <f t="shared" si="4"/>
        <v>1450729013</v>
      </c>
      <c r="E24" s="39">
        <f t="shared" si="4"/>
        <v>-509933138</v>
      </c>
      <c r="F24" s="40">
        <f t="shared" si="4"/>
        <v>-509933138</v>
      </c>
      <c r="G24" s="42">
        <f t="shared" si="4"/>
        <v>-509933138</v>
      </c>
      <c r="H24" s="43">
        <f t="shared" si="4"/>
        <v>170052066</v>
      </c>
      <c r="I24" s="39">
        <f t="shared" si="4"/>
        <v>-60475854</v>
      </c>
      <c r="J24" s="40">
        <f t="shared" si="4"/>
        <v>-37551775</v>
      </c>
      <c r="K24" s="42">
        <f t="shared" si="4"/>
        <v>-47539788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63999933</v>
      </c>
      <c r="C27" s="7">
        <v>16497002</v>
      </c>
      <c r="D27" s="69">
        <v>8607859558</v>
      </c>
      <c r="E27" s="70">
        <v>745897988</v>
      </c>
      <c r="F27" s="7">
        <v>745897988</v>
      </c>
      <c r="G27" s="71">
        <v>745897988</v>
      </c>
      <c r="H27" s="72">
        <v>345738</v>
      </c>
      <c r="I27" s="70">
        <v>795090891</v>
      </c>
      <c r="J27" s="7">
        <v>831621292</v>
      </c>
      <c r="K27" s="71">
        <v>816515350</v>
      </c>
    </row>
    <row r="28" spans="1:11" ht="12.75">
      <c r="A28" s="73" t="s">
        <v>34</v>
      </c>
      <c r="B28" s="6">
        <v>63999933</v>
      </c>
      <c r="C28" s="6">
        <v>13925286</v>
      </c>
      <c r="D28" s="23">
        <v>104848645</v>
      </c>
      <c r="E28" s="24">
        <v>13779192</v>
      </c>
      <c r="F28" s="6">
        <v>13779192</v>
      </c>
      <c r="G28" s="25">
        <v>13779192</v>
      </c>
      <c r="H28" s="26">
        <v>0</v>
      </c>
      <c r="I28" s="24">
        <v>795090891</v>
      </c>
      <c r="J28" s="6">
        <v>831621292</v>
      </c>
      <c r="K28" s="25">
        <v>816515350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2571716</v>
      </c>
      <c r="D31" s="23">
        <v>8503010913</v>
      </c>
      <c r="E31" s="24">
        <v>732118796</v>
      </c>
      <c r="F31" s="6">
        <v>732118796</v>
      </c>
      <c r="G31" s="25">
        <v>732118796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63999933</v>
      </c>
      <c r="C32" s="7">
        <f aca="true" t="shared" si="5" ref="C32:K32">SUM(C28:C31)</f>
        <v>16497002</v>
      </c>
      <c r="D32" s="69">
        <f t="shared" si="5"/>
        <v>8607859558</v>
      </c>
      <c r="E32" s="70">
        <f t="shared" si="5"/>
        <v>745897988</v>
      </c>
      <c r="F32" s="7">
        <f t="shared" si="5"/>
        <v>745897988</v>
      </c>
      <c r="G32" s="71">
        <f t="shared" si="5"/>
        <v>745897988</v>
      </c>
      <c r="H32" s="72">
        <f t="shared" si="5"/>
        <v>0</v>
      </c>
      <c r="I32" s="70">
        <f t="shared" si="5"/>
        <v>795090891</v>
      </c>
      <c r="J32" s="7">
        <f t="shared" si="5"/>
        <v>831621292</v>
      </c>
      <c r="K32" s="71">
        <f t="shared" si="5"/>
        <v>816515350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46434579</v>
      </c>
      <c r="C35" s="6">
        <v>51797446</v>
      </c>
      <c r="D35" s="23">
        <v>2897469784</v>
      </c>
      <c r="E35" s="24">
        <v>318070000</v>
      </c>
      <c r="F35" s="6">
        <v>318070000</v>
      </c>
      <c r="G35" s="25">
        <v>318070000</v>
      </c>
      <c r="H35" s="26">
        <v>177406052</v>
      </c>
      <c r="I35" s="24">
        <v>1478307120</v>
      </c>
      <c r="J35" s="6">
        <v>735920290</v>
      </c>
      <c r="K35" s="25">
        <v>438817000</v>
      </c>
    </row>
    <row r="36" spans="1:11" ht="12.75">
      <c r="A36" s="22" t="s">
        <v>40</v>
      </c>
      <c r="B36" s="6">
        <v>828757922</v>
      </c>
      <c r="C36" s="6">
        <v>721027103</v>
      </c>
      <c r="D36" s="23">
        <v>8607859558</v>
      </c>
      <c r="E36" s="24">
        <v>745897988</v>
      </c>
      <c r="F36" s="6">
        <v>745897988</v>
      </c>
      <c r="G36" s="25">
        <v>745897988</v>
      </c>
      <c r="H36" s="26">
        <v>345738</v>
      </c>
      <c r="I36" s="24">
        <v>795090891</v>
      </c>
      <c r="J36" s="6">
        <v>831621292</v>
      </c>
      <c r="K36" s="25">
        <v>816515350</v>
      </c>
    </row>
    <row r="37" spans="1:11" ht="12.75">
      <c r="A37" s="22" t="s">
        <v>41</v>
      </c>
      <c r="B37" s="6">
        <v>145859034</v>
      </c>
      <c r="C37" s="6">
        <v>183760293</v>
      </c>
      <c r="D37" s="23">
        <v>3085806995</v>
      </c>
      <c r="E37" s="24">
        <v>142672000</v>
      </c>
      <c r="F37" s="6">
        <v>142672000</v>
      </c>
      <c r="G37" s="25">
        <v>142672000</v>
      </c>
      <c r="H37" s="26">
        <v>17793878</v>
      </c>
      <c r="I37" s="24">
        <v>139927000</v>
      </c>
      <c r="J37" s="6">
        <v>84125000</v>
      </c>
      <c r="K37" s="25">
        <v>82253000</v>
      </c>
    </row>
    <row r="38" spans="1:11" ht="12.75">
      <c r="A38" s="22" t="s">
        <v>42</v>
      </c>
      <c r="B38" s="6">
        <v>45290219</v>
      </c>
      <c r="C38" s="6">
        <v>41244362</v>
      </c>
      <c r="D38" s="23">
        <v>381718148</v>
      </c>
      <c r="E38" s="24">
        <v>1015000</v>
      </c>
      <c r="F38" s="6">
        <v>1015000</v>
      </c>
      <c r="G38" s="25">
        <v>1015000</v>
      </c>
      <c r="H38" s="26">
        <v>-291641</v>
      </c>
      <c r="I38" s="24">
        <v>967182</v>
      </c>
      <c r="J38" s="6">
        <v>967182</v>
      </c>
      <c r="K38" s="25">
        <v>362167</v>
      </c>
    </row>
    <row r="39" spans="1:11" ht="12.75">
      <c r="A39" s="22" t="s">
        <v>43</v>
      </c>
      <c r="B39" s="6">
        <v>684043248</v>
      </c>
      <c r="C39" s="6">
        <v>547819894</v>
      </c>
      <c r="D39" s="23">
        <v>6587075186</v>
      </c>
      <c r="E39" s="24">
        <v>1430214126</v>
      </c>
      <c r="F39" s="6">
        <v>1430214126</v>
      </c>
      <c r="G39" s="25">
        <v>1430214126</v>
      </c>
      <c r="H39" s="26">
        <v>-9802513</v>
      </c>
      <c r="I39" s="24">
        <v>2192979683</v>
      </c>
      <c r="J39" s="6">
        <v>1520001175</v>
      </c>
      <c r="K39" s="25">
        <v>1220256971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-10631827</v>
      </c>
      <c r="C42" s="6">
        <v>14432295</v>
      </c>
      <c r="D42" s="23">
        <v>-419866106</v>
      </c>
      <c r="E42" s="24">
        <v>-196887303</v>
      </c>
      <c r="F42" s="6">
        <v>-196887303</v>
      </c>
      <c r="G42" s="25">
        <v>-196887303</v>
      </c>
      <c r="H42" s="26">
        <v>-2802009</v>
      </c>
      <c r="I42" s="24">
        <v>-218013863</v>
      </c>
      <c r="J42" s="6">
        <v>-227787200</v>
      </c>
      <c r="K42" s="25">
        <v>-233634889</v>
      </c>
    </row>
    <row r="43" spans="1:11" ht="12.75">
      <c r="A43" s="22" t="s">
        <v>46</v>
      </c>
      <c r="B43" s="6">
        <v>-5837999</v>
      </c>
      <c r="C43" s="6">
        <v>-8871095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-227955</v>
      </c>
      <c r="C44" s="6">
        <v>-533200</v>
      </c>
      <c r="D44" s="23">
        <v>982606</v>
      </c>
      <c r="E44" s="24">
        <v>-1982606</v>
      </c>
      <c r="F44" s="6">
        <v>-1000000</v>
      </c>
      <c r="G44" s="25">
        <v>-1000000</v>
      </c>
      <c r="H44" s="26">
        <v>164604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1001172</v>
      </c>
      <c r="C45" s="7">
        <v>6029172</v>
      </c>
      <c r="D45" s="69">
        <v>-418883500</v>
      </c>
      <c r="E45" s="70">
        <v>-198869909</v>
      </c>
      <c r="F45" s="7">
        <v>-197887303</v>
      </c>
      <c r="G45" s="71">
        <v>-197887303</v>
      </c>
      <c r="H45" s="72">
        <v>-2637405</v>
      </c>
      <c r="I45" s="70">
        <v>-218013863</v>
      </c>
      <c r="J45" s="7">
        <v>-227787200</v>
      </c>
      <c r="K45" s="71">
        <v>-233634889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1001172</v>
      </c>
      <c r="C48" s="6">
        <v>6029078</v>
      </c>
      <c r="D48" s="23">
        <v>-263993857</v>
      </c>
      <c r="E48" s="24">
        <v>985000</v>
      </c>
      <c r="F48" s="6">
        <v>985000</v>
      </c>
      <c r="G48" s="25">
        <v>985000</v>
      </c>
      <c r="H48" s="26">
        <v>43216730</v>
      </c>
      <c r="I48" s="24">
        <v>1012120</v>
      </c>
      <c r="J48" s="6">
        <v>1095290</v>
      </c>
      <c r="K48" s="25">
        <v>0</v>
      </c>
    </row>
    <row r="49" spans="1:11" ht="12.75">
      <c r="A49" s="22" t="s">
        <v>51</v>
      </c>
      <c r="B49" s="6">
        <f>+B75</f>
        <v>129074909.4365784</v>
      </c>
      <c r="C49" s="6">
        <f aca="true" t="shared" si="6" ref="C49:K49">+C75</f>
        <v>172786811.5832764</v>
      </c>
      <c r="D49" s="23">
        <f t="shared" si="6"/>
        <v>2917213832</v>
      </c>
      <c r="E49" s="24">
        <f t="shared" si="6"/>
        <v>141672000</v>
      </c>
      <c r="F49" s="6">
        <f t="shared" si="6"/>
        <v>141672000</v>
      </c>
      <c r="G49" s="25">
        <f t="shared" si="6"/>
        <v>141672000</v>
      </c>
      <c r="H49" s="26">
        <f t="shared" si="6"/>
        <v>17629274</v>
      </c>
      <c r="I49" s="24">
        <f t="shared" si="6"/>
        <v>139927000</v>
      </c>
      <c r="J49" s="6">
        <f t="shared" si="6"/>
        <v>84125000</v>
      </c>
      <c r="K49" s="25">
        <f t="shared" si="6"/>
        <v>82253000</v>
      </c>
    </row>
    <row r="50" spans="1:11" ht="12.75">
      <c r="A50" s="33" t="s">
        <v>52</v>
      </c>
      <c r="B50" s="7">
        <f>+B48-B49</f>
        <v>-128073737.4365784</v>
      </c>
      <c r="C50" s="7">
        <f aca="true" t="shared" si="7" ref="C50:K50">+C48-C49</f>
        <v>-166757733.5832764</v>
      </c>
      <c r="D50" s="69">
        <f t="shared" si="7"/>
        <v>-3181207689</v>
      </c>
      <c r="E50" s="70">
        <f t="shared" si="7"/>
        <v>-140687000</v>
      </c>
      <c r="F50" s="7">
        <f t="shared" si="7"/>
        <v>-140687000</v>
      </c>
      <c r="G50" s="71">
        <f t="shared" si="7"/>
        <v>-140687000</v>
      </c>
      <c r="H50" s="72">
        <f t="shared" si="7"/>
        <v>25587456</v>
      </c>
      <c r="I50" s="70">
        <f t="shared" si="7"/>
        <v>-138914880</v>
      </c>
      <c r="J50" s="7">
        <f t="shared" si="7"/>
        <v>-83029710</v>
      </c>
      <c r="K50" s="71">
        <f t="shared" si="7"/>
        <v>-82253000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827123108</v>
      </c>
      <c r="C53" s="6">
        <v>713073654</v>
      </c>
      <c r="D53" s="23">
        <v>8607418499</v>
      </c>
      <c r="E53" s="24">
        <v>745897988</v>
      </c>
      <c r="F53" s="6">
        <v>745897988</v>
      </c>
      <c r="G53" s="25">
        <v>745897988</v>
      </c>
      <c r="H53" s="26">
        <v>345738</v>
      </c>
      <c r="I53" s="24">
        <v>795090891</v>
      </c>
      <c r="J53" s="6">
        <v>831621292</v>
      </c>
      <c r="K53" s="25">
        <v>816515350</v>
      </c>
    </row>
    <row r="54" spans="1:11" ht="12.75">
      <c r="A54" s="22" t="s">
        <v>55</v>
      </c>
      <c r="B54" s="6">
        <v>56167104</v>
      </c>
      <c r="C54" s="6">
        <v>76016909</v>
      </c>
      <c r="D54" s="23">
        <v>0</v>
      </c>
      <c r="E54" s="24">
        <v>379870</v>
      </c>
      <c r="F54" s="6">
        <v>379870</v>
      </c>
      <c r="G54" s="25">
        <v>379870</v>
      </c>
      <c r="H54" s="26">
        <v>0</v>
      </c>
      <c r="I54" s="24">
        <v>51761000</v>
      </c>
      <c r="J54" s="6">
        <v>54411000</v>
      </c>
      <c r="K54" s="25">
        <v>57350000</v>
      </c>
    </row>
    <row r="55" spans="1:11" ht="12.75">
      <c r="A55" s="22" t="s">
        <v>56</v>
      </c>
      <c r="B55" s="6">
        <v>0</v>
      </c>
      <c r="C55" s="6">
        <v>0</v>
      </c>
      <c r="D55" s="23">
        <v>43137322</v>
      </c>
      <c r="E55" s="24">
        <v>8169819</v>
      </c>
      <c r="F55" s="6">
        <v>8169819</v>
      </c>
      <c r="G55" s="25">
        <v>8169819</v>
      </c>
      <c r="H55" s="26">
        <v>0</v>
      </c>
      <c r="I55" s="24">
        <v>752925002</v>
      </c>
      <c r="J55" s="6">
        <v>797603844</v>
      </c>
      <c r="K55" s="25">
        <v>786480244</v>
      </c>
    </row>
    <row r="56" spans="1:11" ht="12.75">
      <c r="A56" s="22" t="s">
        <v>57</v>
      </c>
      <c r="B56" s="6">
        <v>11884169</v>
      </c>
      <c r="C56" s="6">
        <v>12961000</v>
      </c>
      <c r="D56" s="23">
        <v>432412</v>
      </c>
      <c r="E56" s="24">
        <v>2673904</v>
      </c>
      <c r="F56" s="6">
        <v>2673904</v>
      </c>
      <c r="G56" s="25">
        <v>2673904</v>
      </c>
      <c r="H56" s="26">
        <v>0</v>
      </c>
      <c r="I56" s="24">
        <v>3319944</v>
      </c>
      <c r="J56" s="6">
        <v>2402790</v>
      </c>
      <c r="K56" s="25">
        <v>3195205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8696094</v>
      </c>
      <c r="C59" s="6">
        <v>8696094</v>
      </c>
      <c r="D59" s="23">
        <v>8696094</v>
      </c>
      <c r="E59" s="24">
        <v>11493600</v>
      </c>
      <c r="F59" s="6">
        <v>11493600</v>
      </c>
      <c r="G59" s="25">
        <v>11493600</v>
      </c>
      <c r="H59" s="26">
        <v>11493600</v>
      </c>
      <c r="I59" s="24">
        <v>12091267</v>
      </c>
      <c r="J59" s="6">
        <v>12744196</v>
      </c>
      <c r="K59" s="25">
        <v>13432382</v>
      </c>
    </row>
    <row r="60" spans="1:11" ht="12.75">
      <c r="A60" s="90" t="s">
        <v>60</v>
      </c>
      <c r="B60" s="6">
        <v>3581000</v>
      </c>
      <c r="C60" s="6">
        <v>3817346</v>
      </c>
      <c r="D60" s="23">
        <v>4062001</v>
      </c>
      <c r="E60" s="24">
        <v>4277289</v>
      </c>
      <c r="F60" s="6">
        <v>4277290</v>
      </c>
      <c r="G60" s="25">
        <v>4277290</v>
      </c>
      <c r="H60" s="26">
        <v>4277291</v>
      </c>
      <c r="I60" s="24">
        <v>4499711</v>
      </c>
      <c r="J60" s="6">
        <v>4742696</v>
      </c>
      <c r="K60" s="25">
        <v>4998801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19</v>
      </c>
      <c r="C62" s="98">
        <v>19</v>
      </c>
      <c r="D62" s="99">
        <v>19</v>
      </c>
      <c r="E62" s="97">
        <v>19</v>
      </c>
      <c r="F62" s="98">
        <v>19</v>
      </c>
      <c r="G62" s="99">
        <v>19</v>
      </c>
      <c r="H62" s="100">
        <v>19</v>
      </c>
      <c r="I62" s="97">
        <v>19</v>
      </c>
      <c r="J62" s="98">
        <v>19</v>
      </c>
      <c r="K62" s="99">
        <v>19</v>
      </c>
    </row>
    <row r="63" spans="1:11" ht="12.75">
      <c r="A63" s="96" t="s">
        <v>63</v>
      </c>
      <c r="B63" s="97">
        <v>1529</v>
      </c>
      <c r="C63" s="98">
        <v>1529</v>
      </c>
      <c r="D63" s="99">
        <v>1529</v>
      </c>
      <c r="E63" s="97">
        <v>1529</v>
      </c>
      <c r="F63" s="98">
        <v>1529</v>
      </c>
      <c r="G63" s="99">
        <v>1529</v>
      </c>
      <c r="H63" s="100">
        <v>1529</v>
      </c>
      <c r="I63" s="97">
        <v>1529</v>
      </c>
      <c r="J63" s="98">
        <v>1529</v>
      </c>
      <c r="K63" s="99">
        <v>1529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0.44922380411968565</v>
      </c>
      <c r="C70" s="5">
        <f aca="true" t="shared" si="8" ref="C70:K70">IF(ISERROR(C71/C72),0,(C71/C72))</f>
        <v>0.3665544155074642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104</v>
      </c>
      <c r="B71" s="2">
        <f>+B83</f>
        <v>55719037</v>
      </c>
      <c r="C71" s="2">
        <f aca="true" t="shared" si="9" ref="C71:K71">+C83</f>
        <v>45218796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105</v>
      </c>
      <c r="B72" s="2">
        <f>+B77</f>
        <v>124034026</v>
      </c>
      <c r="C72" s="2">
        <f aca="true" t="shared" si="10" ref="C72:K72">+C77</f>
        <v>123361755</v>
      </c>
      <c r="D72" s="2">
        <f t="shared" si="10"/>
        <v>1265449073</v>
      </c>
      <c r="E72" s="2">
        <f t="shared" si="10"/>
        <v>-147397000</v>
      </c>
      <c r="F72" s="2">
        <f t="shared" si="10"/>
        <v>-147397000</v>
      </c>
      <c r="G72" s="2">
        <f t="shared" si="10"/>
        <v>-147397000</v>
      </c>
      <c r="H72" s="2">
        <f t="shared" si="10"/>
        <v>164153058</v>
      </c>
      <c r="I72" s="2">
        <f t="shared" si="10"/>
        <v>170765000</v>
      </c>
      <c r="J72" s="2">
        <f t="shared" si="10"/>
        <v>197278425</v>
      </c>
      <c r="K72" s="2">
        <f t="shared" si="10"/>
        <v>189704000</v>
      </c>
    </row>
    <row r="73" spans="1:11" ht="12.75" hidden="1">
      <c r="A73" s="2" t="s">
        <v>106</v>
      </c>
      <c r="B73" s="2">
        <f>+B74</f>
        <v>1510392703.3333333</v>
      </c>
      <c r="C73" s="2">
        <f aca="true" t="shared" si="11" ref="C73:K73">+(C78+C80+C81+C82)-(B78+B80+B81+B82)</f>
        <v>-1322627</v>
      </c>
      <c r="D73" s="2">
        <f t="shared" si="11"/>
        <v>3113607652</v>
      </c>
      <c r="E73" s="2">
        <f t="shared" si="11"/>
        <v>-2841754051</v>
      </c>
      <c r="F73" s="2">
        <f>+(F78+F80+F81+F82)-(D78+D80+D81+D82)</f>
        <v>-2841754051</v>
      </c>
      <c r="G73" s="2">
        <f>+(G78+G80+G81+G82)-(D78+D80+D81+D82)</f>
        <v>-2841754051</v>
      </c>
      <c r="H73" s="2">
        <f>+(H78+H80+H81+H82)-(D78+D80+D81+D82)</f>
        <v>-3024649729</v>
      </c>
      <c r="I73" s="2">
        <f>+(I78+I80+I81+I82)-(E78+E80+E81+E82)</f>
        <v>463033000</v>
      </c>
      <c r="J73" s="2">
        <f t="shared" si="11"/>
        <v>-45293000</v>
      </c>
      <c r="K73" s="2">
        <f t="shared" si="11"/>
        <v>-296008000</v>
      </c>
    </row>
    <row r="74" spans="1:11" ht="12.75" hidden="1">
      <c r="A74" s="2" t="s">
        <v>107</v>
      </c>
      <c r="B74" s="2">
        <f>+TREND(C74:E74)</f>
        <v>1510392703.3333333</v>
      </c>
      <c r="C74" s="2">
        <f>+C73</f>
        <v>-1322627</v>
      </c>
      <c r="D74" s="2">
        <f aca="true" t="shared" si="12" ref="D74:K74">+D73</f>
        <v>3113607652</v>
      </c>
      <c r="E74" s="2">
        <f t="shared" si="12"/>
        <v>-2841754051</v>
      </c>
      <c r="F74" s="2">
        <f t="shared" si="12"/>
        <v>-2841754051</v>
      </c>
      <c r="G74" s="2">
        <f t="shared" si="12"/>
        <v>-2841754051</v>
      </c>
      <c r="H74" s="2">
        <f t="shared" si="12"/>
        <v>-3024649729</v>
      </c>
      <c r="I74" s="2">
        <f t="shared" si="12"/>
        <v>463033000</v>
      </c>
      <c r="J74" s="2">
        <f t="shared" si="12"/>
        <v>-45293000</v>
      </c>
      <c r="K74" s="2">
        <f t="shared" si="12"/>
        <v>-296008000</v>
      </c>
    </row>
    <row r="75" spans="1:11" ht="12.75" hidden="1">
      <c r="A75" s="2" t="s">
        <v>108</v>
      </c>
      <c r="B75" s="2">
        <f>+B84-(((B80+B81+B78)*B70)-B79)</f>
        <v>129074909.4365784</v>
      </c>
      <c r="C75" s="2">
        <f aca="true" t="shared" si="13" ref="C75:K75">+C84-(((C80+C81+C78)*C70)-C79)</f>
        <v>172786811.5832764</v>
      </c>
      <c r="D75" s="2">
        <f t="shared" si="13"/>
        <v>2917213832</v>
      </c>
      <c r="E75" s="2">
        <f t="shared" si="13"/>
        <v>141672000</v>
      </c>
      <c r="F75" s="2">
        <f t="shared" si="13"/>
        <v>141672000</v>
      </c>
      <c r="G75" s="2">
        <f t="shared" si="13"/>
        <v>141672000</v>
      </c>
      <c r="H75" s="2">
        <f t="shared" si="13"/>
        <v>17629274</v>
      </c>
      <c r="I75" s="2">
        <f t="shared" si="13"/>
        <v>139927000</v>
      </c>
      <c r="J75" s="2">
        <f t="shared" si="13"/>
        <v>84125000</v>
      </c>
      <c r="K75" s="2">
        <f t="shared" si="13"/>
        <v>82253000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124034026</v>
      </c>
      <c r="C77" s="3">
        <v>123361755</v>
      </c>
      <c r="D77" s="3">
        <v>1265449073</v>
      </c>
      <c r="E77" s="3">
        <v>-147397000</v>
      </c>
      <c r="F77" s="3">
        <v>-147397000</v>
      </c>
      <c r="G77" s="3">
        <v>-147397000</v>
      </c>
      <c r="H77" s="3">
        <v>164153058</v>
      </c>
      <c r="I77" s="3">
        <v>170765000</v>
      </c>
      <c r="J77" s="3">
        <v>197278425</v>
      </c>
      <c r="K77" s="3">
        <v>189704000</v>
      </c>
    </row>
    <row r="78" spans="1:11" ht="13.5" hidden="1">
      <c r="A78" s="1" t="s">
        <v>67</v>
      </c>
      <c r="B78" s="3">
        <v>1541480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141582801</v>
      </c>
      <c r="C79" s="3">
        <v>179965598</v>
      </c>
      <c r="D79" s="3">
        <v>2917213832</v>
      </c>
      <c r="E79" s="3">
        <v>141672000</v>
      </c>
      <c r="F79" s="3">
        <v>141672000</v>
      </c>
      <c r="G79" s="3">
        <v>141672000</v>
      </c>
      <c r="H79" s="3">
        <v>17629274</v>
      </c>
      <c r="I79" s="3">
        <v>139927000</v>
      </c>
      <c r="J79" s="3">
        <v>84125000</v>
      </c>
      <c r="K79" s="3">
        <v>82253000</v>
      </c>
    </row>
    <row r="80" spans="1:11" ht="13.5" hidden="1">
      <c r="A80" s="1" t="s">
        <v>69</v>
      </c>
      <c r="B80" s="3">
        <v>26247938</v>
      </c>
      <c r="C80" s="3">
        <v>19545806</v>
      </c>
      <c r="D80" s="3">
        <v>8839159967</v>
      </c>
      <c r="E80" s="3">
        <v>317085000</v>
      </c>
      <c r="F80" s="3">
        <v>317085000</v>
      </c>
      <c r="G80" s="3">
        <v>317085000</v>
      </c>
      <c r="H80" s="3">
        <v>134159949</v>
      </c>
      <c r="I80" s="3">
        <v>780118000</v>
      </c>
      <c r="J80" s="3">
        <v>734825000</v>
      </c>
      <c r="K80" s="3">
        <v>438817000</v>
      </c>
    </row>
    <row r="81" spans="1:11" ht="13.5" hidden="1">
      <c r="A81" s="1" t="s">
        <v>70</v>
      </c>
      <c r="B81" s="3">
        <v>53923</v>
      </c>
      <c r="C81" s="3">
        <v>38698</v>
      </c>
      <c r="D81" s="3">
        <v>-5680320916</v>
      </c>
      <c r="E81" s="3">
        <v>0</v>
      </c>
      <c r="F81" s="3">
        <v>0</v>
      </c>
      <c r="G81" s="3">
        <v>0</v>
      </c>
      <c r="H81" s="3">
        <v>29373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18710685</v>
      </c>
      <c r="C82" s="3">
        <v>25646895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55719037</v>
      </c>
      <c r="C83" s="3">
        <v>45218796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3474971</v>
      </c>
      <c r="C5" s="6">
        <v>4537592</v>
      </c>
      <c r="D5" s="23">
        <v>-597111</v>
      </c>
      <c r="E5" s="24">
        <v>4903420</v>
      </c>
      <c r="F5" s="6">
        <v>4903420</v>
      </c>
      <c r="G5" s="25">
        <v>4903420</v>
      </c>
      <c r="H5" s="26">
        <v>-114601</v>
      </c>
      <c r="I5" s="24">
        <v>-8026293</v>
      </c>
      <c r="J5" s="6">
        <v>-8507858</v>
      </c>
      <c r="K5" s="25">
        <v>-9018330</v>
      </c>
    </row>
    <row r="6" spans="1:11" ht="12.75">
      <c r="A6" s="22" t="s">
        <v>19</v>
      </c>
      <c r="B6" s="6">
        <v>20268481</v>
      </c>
      <c r="C6" s="6">
        <v>38263985</v>
      </c>
      <c r="D6" s="23">
        <v>30499570</v>
      </c>
      <c r="E6" s="24">
        <v>33132761</v>
      </c>
      <c r="F6" s="6">
        <v>35429176</v>
      </c>
      <c r="G6" s="25">
        <v>35429176</v>
      </c>
      <c r="H6" s="26">
        <v>3922626</v>
      </c>
      <c r="I6" s="24">
        <v>-58644388</v>
      </c>
      <c r="J6" s="6">
        <v>-62163049</v>
      </c>
      <c r="K6" s="25">
        <v>-65892834</v>
      </c>
    </row>
    <row r="7" spans="1:11" ht="12.75">
      <c r="A7" s="22" t="s">
        <v>20</v>
      </c>
      <c r="B7" s="6">
        <v>727865</v>
      </c>
      <c r="C7" s="6">
        <v>683291</v>
      </c>
      <c r="D7" s="23">
        <v>0</v>
      </c>
      <c r="E7" s="24">
        <v>747627</v>
      </c>
      <c r="F7" s="6">
        <v>747627</v>
      </c>
      <c r="G7" s="25">
        <v>747627</v>
      </c>
      <c r="H7" s="26">
        <v>2603</v>
      </c>
      <c r="I7" s="24">
        <v>-749952</v>
      </c>
      <c r="J7" s="6">
        <v>-794950</v>
      </c>
      <c r="K7" s="25">
        <v>-842646</v>
      </c>
    </row>
    <row r="8" spans="1:11" ht="12.75">
      <c r="A8" s="22" t="s">
        <v>21</v>
      </c>
      <c r="B8" s="6">
        <v>48574808</v>
      </c>
      <c r="C8" s="6">
        <v>45303830</v>
      </c>
      <c r="D8" s="23">
        <v>34848898</v>
      </c>
      <c r="E8" s="24">
        <v>66275051</v>
      </c>
      <c r="F8" s="6">
        <v>67286262</v>
      </c>
      <c r="G8" s="25">
        <v>67286262</v>
      </c>
      <c r="H8" s="26">
        <v>0</v>
      </c>
      <c r="I8" s="24">
        <v>-123960648</v>
      </c>
      <c r="J8" s="6">
        <v>-131398289</v>
      </c>
      <c r="K8" s="25">
        <v>-139282187</v>
      </c>
    </row>
    <row r="9" spans="1:11" ht="12.75">
      <c r="A9" s="22" t="s">
        <v>22</v>
      </c>
      <c r="B9" s="6">
        <v>9210934</v>
      </c>
      <c r="C9" s="6">
        <v>12323580</v>
      </c>
      <c r="D9" s="23">
        <v>-56763348</v>
      </c>
      <c r="E9" s="24">
        <v>14208332</v>
      </c>
      <c r="F9" s="6">
        <v>14208332</v>
      </c>
      <c r="G9" s="25">
        <v>14208332</v>
      </c>
      <c r="H9" s="26">
        <v>1540746</v>
      </c>
      <c r="I9" s="24">
        <v>-17555471</v>
      </c>
      <c r="J9" s="6">
        <v>-18608800</v>
      </c>
      <c r="K9" s="25">
        <v>-19725327</v>
      </c>
    </row>
    <row r="10" spans="1:11" ht="20.25">
      <c r="A10" s="27" t="s">
        <v>98</v>
      </c>
      <c r="B10" s="28">
        <f>SUM(B5:B9)</f>
        <v>82257059</v>
      </c>
      <c r="C10" s="29">
        <f aca="true" t="shared" si="0" ref="C10:K10">SUM(C5:C9)</f>
        <v>101112278</v>
      </c>
      <c r="D10" s="30">
        <f t="shared" si="0"/>
        <v>7988009</v>
      </c>
      <c r="E10" s="28">
        <f t="shared" si="0"/>
        <v>119267191</v>
      </c>
      <c r="F10" s="29">
        <f t="shared" si="0"/>
        <v>122574817</v>
      </c>
      <c r="G10" s="31">
        <f t="shared" si="0"/>
        <v>122574817</v>
      </c>
      <c r="H10" s="32">
        <f t="shared" si="0"/>
        <v>5351374</v>
      </c>
      <c r="I10" s="28">
        <f t="shared" si="0"/>
        <v>-208936752</v>
      </c>
      <c r="J10" s="29">
        <f t="shared" si="0"/>
        <v>-221472946</v>
      </c>
      <c r="K10" s="31">
        <f t="shared" si="0"/>
        <v>-234761324</v>
      </c>
    </row>
    <row r="11" spans="1:11" ht="12.75">
      <c r="A11" s="22" t="s">
        <v>23</v>
      </c>
      <c r="B11" s="6">
        <v>35794570</v>
      </c>
      <c r="C11" s="6">
        <v>36907064</v>
      </c>
      <c r="D11" s="23">
        <v>44257869</v>
      </c>
      <c r="E11" s="24">
        <v>41349298</v>
      </c>
      <c r="F11" s="6">
        <v>45025691</v>
      </c>
      <c r="G11" s="25">
        <v>45025691</v>
      </c>
      <c r="H11" s="26">
        <v>2361437</v>
      </c>
      <c r="I11" s="24">
        <v>49854184</v>
      </c>
      <c r="J11" s="6">
        <v>52845428</v>
      </c>
      <c r="K11" s="25">
        <v>56016161</v>
      </c>
    </row>
    <row r="12" spans="1:11" ht="12.75">
      <c r="A12" s="22" t="s">
        <v>24</v>
      </c>
      <c r="B12" s="6">
        <v>2438565</v>
      </c>
      <c r="C12" s="6">
        <v>2576771</v>
      </c>
      <c r="D12" s="23">
        <v>547</v>
      </c>
      <c r="E12" s="24">
        <v>2923533</v>
      </c>
      <c r="F12" s="6">
        <v>2923533</v>
      </c>
      <c r="G12" s="25">
        <v>2923533</v>
      </c>
      <c r="H12" s="26">
        <v>209211</v>
      </c>
      <c r="I12" s="24">
        <v>3060765</v>
      </c>
      <c r="J12" s="6">
        <v>3244411</v>
      </c>
      <c r="K12" s="25">
        <v>3439075</v>
      </c>
    </row>
    <row r="13" spans="1:11" ht="12.75">
      <c r="A13" s="22" t="s">
        <v>99</v>
      </c>
      <c r="B13" s="6">
        <v>37780783</v>
      </c>
      <c r="C13" s="6">
        <v>35391459</v>
      </c>
      <c r="D13" s="23">
        <v>6485461</v>
      </c>
      <c r="E13" s="24">
        <v>2239001</v>
      </c>
      <c r="F13" s="6">
        <v>2239001</v>
      </c>
      <c r="G13" s="25">
        <v>2239001</v>
      </c>
      <c r="H13" s="26">
        <v>0</v>
      </c>
      <c r="I13" s="24">
        <v>2339000</v>
      </c>
      <c r="J13" s="6">
        <v>2479340</v>
      </c>
      <c r="K13" s="25">
        <v>2628099</v>
      </c>
    </row>
    <row r="14" spans="1:11" ht="12.75">
      <c r="A14" s="22" t="s">
        <v>25</v>
      </c>
      <c r="B14" s="6">
        <v>2107742</v>
      </c>
      <c r="C14" s="6">
        <v>3429975</v>
      </c>
      <c r="D14" s="23">
        <v>4595336</v>
      </c>
      <c r="E14" s="24">
        <v>526000</v>
      </c>
      <c r="F14" s="6">
        <v>550000</v>
      </c>
      <c r="G14" s="25">
        <v>550000</v>
      </c>
      <c r="H14" s="26">
        <v>63695</v>
      </c>
      <c r="I14" s="24">
        <v>550000</v>
      </c>
      <c r="J14" s="6">
        <v>583000</v>
      </c>
      <c r="K14" s="25">
        <v>617980</v>
      </c>
    </row>
    <row r="15" spans="1:11" ht="12.75">
      <c r="A15" s="22" t="s">
        <v>26</v>
      </c>
      <c r="B15" s="6">
        <v>24216489</v>
      </c>
      <c r="C15" s="6">
        <v>22276723</v>
      </c>
      <c r="D15" s="23">
        <v>70092218</v>
      </c>
      <c r="E15" s="24">
        <v>36380800</v>
      </c>
      <c r="F15" s="6">
        <v>19916198</v>
      </c>
      <c r="G15" s="25">
        <v>19916198</v>
      </c>
      <c r="H15" s="26">
        <v>22371</v>
      </c>
      <c r="I15" s="24">
        <v>29299100</v>
      </c>
      <c r="J15" s="6">
        <v>31057046</v>
      </c>
      <c r="K15" s="25">
        <v>32920469</v>
      </c>
    </row>
    <row r="16" spans="1:11" ht="12.75">
      <c r="A16" s="22" t="s">
        <v>21</v>
      </c>
      <c r="B16" s="6">
        <v>0</v>
      </c>
      <c r="C16" s="6">
        <v>0</v>
      </c>
      <c r="D16" s="23">
        <v>1222737</v>
      </c>
      <c r="E16" s="24">
        <v>100000</v>
      </c>
      <c r="F16" s="6">
        <v>100000</v>
      </c>
      <c r="G16" s="25">
        <v>100000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30710813</v>
      </c>
      <c r="C17" s="6">
        <v>92481885</v>
      </c>
      <c r="D17" s="23">
        <v>57713431</v>
      </c>
      <c r="E17" s="24">
        <v>22270665</v>
      </c>
      <c r="F17" s="6">
        <v>28237143</v>
      </c>
      <c r="G17" s="25">
        <v>28237143</v>
      </c>
      <c r="H17" s="26">
        <v>3010031</v>
      </c>
      <c r="I17" s="24">
        <v>37061999</v>
      </c>
      <c r="J17" s="6">
        <v>39285717</v>
      </c>
      <c r="K17" s="25">
        <v>41642872</v>
      </c>
    </row>
    <row r="18" spans="1:11" ht="12.75">
      <c r="A18" s="33" t="s">
        <v>28</v>
      </c>
      <c r="B18" s="34">
        <f>SUM(B11:B17)</f>
        <v>133048962</v>
      </c>
      <c r="C18" s="35">
        <f aca="true" t="shared" si="1" ref="C18:K18">SUM(C11:C17)</f>
        <v>193063877</v>
      </c>
      <c r="D18" s="36">
        <f t="shared" si="1"/>
        <v>184367599</v>
      </c>
      <c r="E18" s="34">
        <f t="shared" si="1"/>
        <v>105789297</v>
      </c>
      <c r="F18" s="35">
        <f t="shared" si="1"/>
        <v>98991566</v>
      </c>
      <c r="G18" s="37">
        <f t="shared" si="1"/>
        <v>98991566</v>
      </c>
      <c r="H18" s="38">
        <f t="shared" si="1"/>
        <v>5666745</v>
      </c>
      <c r="I18" s="34">
        <f t="shared" si="1"/>
        <v>122165048</v>
      </c>
      <c r="J18" s="35">
        <f t="shared" si="1"/>
        <v>129494942</v>
      </c>
      <c r="K18" s="37">
        <f t="shared" si="1"/>
        <v>137264656</v>
      </c>
    </row>
    <row r="19" spans="1:11" ht="12.75">
      <c r="A19" s="33" t="s">
        <v>29</v>
      </c>
      <c r="B19" s="39">
        <f>+B10-B18</f>
        <v>-50791903</v>
      </c>
      <c r="C19" s="40">
        <f aca="true" t="shared" si="2" ref="C19:K19">+C10-C18</f>
        <v>-91951599</v>
      </c>
      <c r="D19" s="41">
        <f t="shared" si="2"/>
        <v>-176379590</v>
      </c>
      <c r="E19" s="39">
        <f t="shared" si="2"/>
        <v>13477894</v>
      </c>
      <c r="F19" s="40">
        <f t="shared" si="2"/>
        <v>23583251</v>
      </c>
      <c r="G19" s="42">
        <f t="shared" si="2"/>
        <v>23583251</v>
      </c>
      <c r="H19" s="43">
        <f t="shared" si="2"/>
        <v>-315371</v>
      </c>
      <c r="I19" s="39">
        <f t="shared" si="2"/>
        <v>-331101800</v>
      </c>
      <c r="J19" s="40">
        <f t="shared" si="2"/>
        <v>-350967888</v>
      </c>
      <c r="K19" s="42">
        <f t="shared" si="2"/>
        <v>-372025980</v>
      </c>
    </row>
    <row r="20" spans="1:11" ht="20.25">
      <c r="A20" s="44" t="s">
        <v>30</v>
      </c>
      <c r="B20" s="45">
        <v>54356000</v>
      </c>
      <c r="C20" s="46">
        <v>132799942</v>
      </c>
      <c r="D20" s="47">
        <v>7476484</v>
      </c>
      <c r="E20" s="45">
        <v>111985950</v>
      </c>
      <c r="F20" s="46">
        <v>111985950</v>
      </c>
      <c r="G20" s="48">
        <v>111985950</v>
      </c>
      <c r="H20" s="49">
        <v>0</v>
      </c>
      <c r="I20" s="45">
        <v>-152225350</v>
      </c>
      <c r="J20" s="46">
        <v>-161358871</v>
      </c>
      <c r="K20" s="48">
        <v>-171040403</v>
      </c>
    </row>
    <row r="21" spans="1:11" ht="12.75">
      <c r="A21" s="22" t="s">
        <v>100</v>
      </c>
      <c r="B21" s="50">
        <v>0</v>
      </c>
      <c r="C21" s="51">
        <v>0</v>
      </c>
      <c r="D21" s="52">
        <v>3400995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101</v>
      </c>
      <c r="B22" s="56">
        <f>SUM(B19:B21)</f>
        <v>3564097</v>
      </c>
      <c r="C22" s="57">
        <f aca="true" t="shared" si="3" ref="C22:K22">SUM(C19:C21)</f>
        <v>40848343</v>
      </c>
      <c r="D22" s="58">
        <f t="shared" si="3"/>
        <v>-165502111</v>
      </c>
      <c r="E22" s="56">
        <f t="shared" si="3"/>
        <v>125463844</v>
      </c>
      <c r="F22" s="57">
        <f t="shared" si="3"/>
        <v>135569201</v>
      </c>
      <c r="G22" s="59">
        <f t="shared" si="3"/>
        <v>135569201</v>
      </c>
      <c r="H22" s="60">
        <f t="shared" si="3"/>
        <v>-315371</v>
      </c>
      <c r="I22" s="56">
        <f t="shared" si="3"/>
        <v>-483327150</v>
      </c>
      <c r="J22" s="57">
        <f t="shared" si="3"/>
        <v>-512326759</v>
      </c>
      <c r="K22" s="59">
        <f t="shared" si="3"/>
        <v>-543066383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3564097</v>
      </c>
      <c r="C24" s="40">
        <f aca="true" t="shared" si="4" ref="C24:K24">SUM(C22:C23)</f>
        <v>40848343</v>
      </c>
      <c r="D24" s="41">
        <f t="shared" si="4"/>
        <v>-165502111</v>
      </c>
      <c r="E24" s="39">
        <f t="shared" si="4"/>
        <v>125463844</v>
      </c>
      <c r="F24" s="40">
        <f t="shared" si="4"/>
        <v>135569201</v>
      </c>
      <c r="G24" s="42">
        <f t="shared" si="4"/>
        <v>135569201</v>
      </c>
      <c r="H24" s="43">
        <f t="shared" si="4"/>
        <v>-315371</v>
      </c>
      <c r="I24" s="39">
        <f t="shared" si="4"/>
        <v>-483327150</v>
      </c>
      <c r="J24" s="40">
        <f t="shared" si="4"/>
        <v>-512326759</v>
      </c>
      <c r="K24" s="42">
        <f t="shared" si="4"/>
        <v>-543066383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31653772</v>
      </c>
      <c r="C27" s="7">
        <v>151464700</v>
      </c>
      <c r="D27" s="69">
        <v>1777705</v>
      </c>
      <c r="E27" s="70">
        <v>126585950</v>
      </c>
      <c r="F27" s="7">
        <v>126585950</v>
      </c>
      <c r="G27" s="71">
        <v>126585950</v>
      </c>
      <c r="H27" s="72">
        <v>4159914</v>
      </c>
      <c r="I27" s="70">
        <v>217925350</v>
      </c>
      <c r="J27" s="7">
        <v>231000870</v>
      </c>
      <c r="K27" s="71">
        <v>244860931</v>
      </c>
    </row>
    <row r="28" spans="1:11" ht="12.75">
      <c r="A28" s="73" t="s">
        <v>34</v>
      </c>
      <c r="B28" s="6">
        <v>30828853</v>
      </c>
      <c r="C28" s="6">
        <v>151464700</v>
      </c>
      <c r="D28" s="23">
        <v>0</v>
      </c>
      <c r="E28" s="24">
        <v>126085950</v>
      </c>
      <c r="F28" s="6">
        <v>126085950</v>
      </c>
      <c r="G28" s="25">
        <v>126085950</v>
      </c>
      <c r="H28" s="26">
        <v>4159914</v>
      </c>
      <c r="I28" s="24">
        <v>201746316</v>
      </c>
      <c r="J28" s="6">
        <v>213851095</v>
      </c>
      <c r="K28" s="25">
        <v>226682161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824918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31653771</v>
      </c>
      <c r="C32" s="7">
        <f aca="true" t="shared" si="5" ref="C32:K32">SUM(C28:C31)</f>
        <v>151464700</v>
      </c>
      <c r="D32" s="69">
        <f t="shared" si="5"/>
        <v>0</v>
      </c>
      <c r="E32" s="70">
        <f t="shared" si="5"/>
        <v>126085950</v>
      </c>
      <c r="F32" s="7">
        <f t="shared" si="5"/>
        <v>126085950</v>
      </c>
      <c r="G32" s="71">
        <f t="shared" si="5"/>
        <v>126085950</v>
      </c>
      <c r="H32" s="72">
        <f t="shared" si="5"/>
        <v>4159914</v>
      </c>
      <c r="I32" s="70">
        <f t="shared" si="5"/>
        <v>201746316</v>
      </c>
      <c r="J32" s="7">
        <f t="shared" si="5"/>
        <v>213851095</v>
      </c>
      <c r="K32" s="71">
        <f t="shared" si="5"/>
        <v>226682161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22231382</v>
      </c>
      <c r="C35" s="6">
        <v>29645574</v>
      </c>
      <c r="D35" s="23">
        <v>-67354270</v>
      </c>
      <c r="E35" s="24">
        <v>76331214</v>
      </c>
      <c r="F35" s="6">
        <v>86436571</v>
      </c>
      <c r="G35" s="25">
        <v>86436571</v>
      </c>
      <c r="H35" s="26">
        <v>-9254963</v>
      </c>
      <c r="I35" s="24">
        <v>552</v>
      </c>
      <c r="J35" s="6">
        <v>46</v>
      </c>
      <c r="K35" s="25">
        <v>46</v>
      </c>
    </row>
    <row r="36" spans="1:11" ht="12.75">
      <c r="A36" s="22" t="s">
        <v>40</v>
      </c>
      <c r="B36" s="6">
        <v>585166066</v>
      </c>
      <c r="C36" s="6">
        <v>815708079</v>
      </c>
      <c r="D36" s="23">
        <v>567016952</v>
      </c>
      <c r="E36" s="24">
        <v>786846134</v>
      </c>
      <c r="F36" s="6">
        <v>786846134</v>
      </c>
      <c r="G36" s="25">
        <v>786846134</v>
      </c>
      <c r="H36" s="26">
        <v>4159914</v>
      </c>
      <c r="I36" s="24">
        <v>217925350</v>
      </c>
      <c r="J36" s="6">
        <v>231000870</v>
      </c>
      <c r="K36" s="25">
        <v>244860931</v>
      </c>
    </row>
    <row r="37" spans="1:11" ht="12.75">
      <c r="A37" s="22" t="s">
        <v>41</v>
      </c>
      <c r="B37" s="6">
        <v>52186904</v>
      </c>
      <c r="C37" s="6">
        <v>99824887</v>
      </c>
      <c r="D37" s="23">
        <v>125364786</v>
      </c>
      <c r="E37" s="24">
        <v>157314567</v>
      </c>
      <c r="F37" s="6">
        <v>157314567</v>
      </c>
      <c r="G37" s="25">
        <v>157314567</v>
      </c>
      <c r="H37" s="26">
        <v>16904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11840588</v>
      </c>
      <c r="C38" s="6">
        <v>18962730</v>
      </c>
      <c r="D38" s="23">
        <v>84563</v>
      </c>
      <c r="E38" s="24">
        <v>525706</v>
      </c>
      <c r="F38" s="6">
        <v>525706</v>
      </c>
      <c r="G38" s="25">
        <v>525706</v>
      </c>
      <c r="H38" s="26">
        <v>0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543369956</v>
      </c>
      <c r="C39" s="6">
        <v>726566036</v>
      </c>
      <c r="D39" s="23">
        <v>539715444</v>
      </c>
      <c r="E39" s="24">
        <v>579873233</v>
      </c>
      <c r="F39" s="6">
        <v>579873233</v>
      </c>
      <c r="G39" s="25">
        <v>579873233</v>
      </c>
      <c r="H39" s="26">
        <v>-4796582</v>
      </c>
      <c r="I39" s="24">
        <v>701253052</v>
      </c>
      <c r="J39" s="6">
        <v>743327675</v>
      </c>
      <c r="K39" s="25">
        <v>787927360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35591791</v>
      </c>
      <c r="C42" s="6">
        <v>136034380</v>
      </c>
      <c r="D42" s="23">
        <v>-152816407</v>
      </c>
      <c r="E42" s="24">
        <v>-103075283</v>
      </c>
      <c r="F42" s="6">
        <v>-86172195</v>
      </c>
      <c r="G42" s="25">
        <v>-86172195</v>
      </c>
      <c r="H42" s="26">
        <v>-5666745</v>
      </c>
      <c r="I42" s="24">
        <v>-118737048</v>
      </c>
      <c r="J42" s="6">
        <v>-125861262</v>
      </c>
      <c r="K42" s="25">
        <v>-133412958</v>
      </c>
    </row>
    <row r="43" spans="1:11" ht="12.75">
      <c r="A43" s="22" t="s">
        <v>46</v>
      </c>
      <c r="B43" s="6">
        <v>-31487717</v>
      </c>
      <c r="C43" s="6">
        <v>-148016763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-2181520</v>
      </c>
      <c r="C44" s="6">
        <v>-363276</v>
      </c>
      <c r="D44" s="23">
        <v>0</v>
      </c>
      <c r="E44" s="24">
        <v>360453</v>
      </c>
      <c r="F44" s="6">
        <v>-150476</v>
      </c>
      <c r="G44" s="25">
        <v>-150476</v>
      </c>
      <c r="H44" s="26">
        <v>-509412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4484254</v>
      </c>
      <c r="C45" s="7">
        <v>-7861400</v>
      </c>
      <c r="D45" s="69">
        <v>-152343475</v>
      </c>
      <c r="E45" s="70">
        <v>-111336664</v>
      </c>
      <c r="F45" s="7">
        <v>-94944505</v>
      </c>
      <c r="G45" s="71">
        <v>-94944505</v>
      </c>
      <c r="H45" s="72">
        <v>-13451278</v>
      </c>
      <c r="I45" s="70">
        <v>-118737048</v>
      </c>
      <c r="J45" s="7">
        <v>-125861262</v>
      </c>
      <c r="K45" s="71">
        <v>-133412958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4620066</v>
      </c>
      <c r="C48" s="6">
        <v>-7861803</v>
      </c>
      <c r="D48" s="23">
        <v>85752721</v>
      </c>
      <c r="E48" s="24">
        <v>-35993723</v>
      </c>
      <c r="F48" s="6">
        <v>-25888366</v>
      </c>
      <c r="G48" s="25">
        <v>-25888366</v>
      </c>
      <c r="H48" s="26">
        <v>-7275121</v>
      </c>
      <c r="I48" s="24">
        <v>0</v>
      </c>
      <c r="J48" s="6">
        <v>0</v>
      </c>
      <c r="K48" s="25">
        <v>0</v>
      </c>
    </row>
    <row r="49" spans="1:11" ht="12.75">
      <c r="A49" s="22" t="s">
        <v>51</v>
      </c>
      <c r="B49" s="6">
        <f>+B75</f>
        <v>45924474.746365726</v>
      </c>
      <c r="C49" s="6">
        <f aca="true" t="shared" si="6" ref="C49:K49">+C75</f>
        <v>79612722.0727336</v>
      </c>
      <c r="D49" s="23">
        <f t="shared" si="6"/>
        <v>115732284</v>
      </c>
      <c r="E49" s="24">
        <f t="shared" si="6"/>
        <v>146475658.21226463</v>
      </c>
      <c r="F49" s="6">
        <f t="shared" si="6"/>
        <v>118854266.58781047</v>
      </c>
      <c r="G49" s="25">
        <f t="shared" si="6"/>
        <v>118854266.58781047</v>
      </c>
      <c r="H49" s="26">
        <f t="shared" si="6"/>
        <v>15387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-41304408.746365726</v>
      </c>
      <c r="C50" s="7">
        <f aca="true" t="shared" si="7" ref="C50:K50">+C48-C49</f>
        <v>-87474525.0727336</v>
      </c>
      <c r="D50" s="69">
        <f t="shared" si="7"/>
        <v>-29979563</v>
      </c>
      <c r="E50" s="70">
        <f t="shared" si="7"/>
        <v>-182469381.21226463</v>
      </c>
      <c r="F50" s="7">
        <f t="shared" si="7"/>
        <v>-144742632.58781046</v>
      </c>
      <c r="G50" s="71">
        <f t="shared" si="7"/>
        <v>-144742632.58781046</v>
      </c>
      <c r="H50" s="72">
        <f t="shared" si="7"/>
        <v>-7290508</v>
      </c>
      <c r="I50" s="70">
        <f t="shared" si="7"/>
        <v>0</v>
      </c>
      <c r="J50" s="7">
        <f t="shared" si="7"/>
        <v>0</v>
      </c>
      <c r="K50" s="71">
        <f t="shared" si="7"/>
        <v>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585029601</v>
      </c>
      <c r="C53" s="6">
        <v>835955988</v>
      </c>
      <c r="D53" s="23">
        <v>664294556</v>
      </c>
      <c r="E53" s="24">
        <v>715642702</v>
      </c>
      <c r="F53" s="6">
        <v>715642702</v>
      </c>
      <c r="G53" s="25">
        <v>715642702</v>
      </c>
      <c r="H53" s="26">
        <v>4159914</v>
      </c>
      <c r="I53" s="24">
        <v>217925350</v>
      </c>
      <c r="J53" s="6">
        <v>231000870</v>
      </c>
      <c r="K53" s="25">
        <v>244860931</v>
      </c>
    </row>
    <row r="54" spans="1:11" ht="12.75">
      <c r="A54" s="22" t="s">
        <v>55</v>
      </c>
      <c r="B54" s="6">
        <v>37780783</v>
      </c>
      <c r="C54" s="6">
        <v>35391459</v>
      </c>
      <c r="D54" s="23">
        <v>0</v>
      </c>
      <c r="E54" s="24">
        <v>2239001</v>
      </c>
      <c r="F54" s="6">
        <v>2239001</v>
      </c>
      <c r="G54" s="25">
        <v>2239001</v>
      </c>
      <c r="H54" s="26">
        <v>0</v>
      </c>
      <c r="I54" s="24">
        <v>2339000</v>
      </c>
      <c r="J54" s="6">
        <v>2479340</v>
      </c>
      <c r="K54" s="25">
        <v>2628099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790314</v>
      </c>
      <c r="F55" s="6">
        <v>790314</v>
      </c>
      <c r="G55" s="25">
        <v>790314</v>
      </c>
      <c r="H55" s="26">
        <v>0</v>
      </c>
      <c r="I55" s="24">
        <v>246316</v>
      </c>
      <c r="J55" s="6">
        <v>261095</v>
      </c>
      <c r="K55" s="25">
        <v>276761</v>
      </c>
    </row>
    <row r="56" spans="1:11" ht="12.75">
      <c r="A56" s="22" t="s">
        <v>57</v>
      </c>
      <c r="B56" s="6">
        <v>1122112</v>
      </c>
      <c r="C56" s="6">
        <v>3355547</v>
      </c>
      <c r="D56" s="23">
        <v>6177716</v>
      </c>
      <c r="E56" s="24">
        <v>3700446</v>
      </c>
      <c r="F56" s="6">
        <v>4360500</v>
      </c>
      <c r="G56" s="25">
        <v>4360500</v>
      </c>
      <c r="H56" s="26">
        <v>385216</v>
      </c>
      <c r="I56" s="24">
        <v>4782600</v>
      </c>
      <c r="J56" s="6">
        <v>5069556</v>
      </c>
      <c r="K56" s="25">
        <v>5373729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10760400</v>
      </c>
      <c r="F59" s="6">
        <v>10760400</v>
      </c>
      <c r="G59" s="25">
        <v>10760400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613993</v>
      </c>
      <c r="F60" s="6">
        <v>613993</v>
      </c>
      <c r="G60" s="25">
        <v>613993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2723</v>
      </c>
      <c r="C63" s="98">
        <v>2723</v>
      </c>
      <c r="D63" s="99">
        <v>0</v>
      </c>
      <c r="E63" s="97">
        <v>3318</v>
      </c>
      <c r="F63" s="98">
        <v>3318</v>
      </c>
      <c r="G63" s="99">
        <v>3318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1372</v>
      </c>
      <c r="C64" s="98">
        <v>1372</v>
      </c>
      <c r="D64" s="99">
        <v>0</v>
      </c>
      <c r="E64" s="97">
        <v>956</v>
      </c>
      <c r="F64" s="98">
        <v>956</v>
      </c>
      <c r="G64" s="99">
        <v>956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4774</v>
      </c>
      <c r="C65" s="98">
        <v>4774</v>
      </c>
      <c r="D65" s="99">
        <v>0</v>
      </c>
      <c r="E65" s="97">
        <v>6180</v>
      </c>
      <c r="F65" s="98">
        <v>6180</v>
      </c>
      <c r="G65" s="99">
        <v>6180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0.3122132607250301</v>
      </c>
      <c r="C70" s="5">
        <f aca="true" t="shared" si="8" ref="C70:K70">IF(ISERROR(C71/C72),0,(C71/C72))</f>
        <v>0.43745235141500927</v>
      </c>
      <c r="D70" s="5">
        <f t="shared" si="8"/>
        <v>0</v>
      </c>
      <c r="E70" s="5">
        <f t="shared" si="8"/>
        <v>-0.01573361870103864</v>
      </c>
      <c r="F70" s="5">
        <f t="shared" si="8"/>
        <v>0.22970005870667298</v>
      </c>
      <c r="G70" s="5">
        <f t="shared" si="8"/>
        <v>0.22970005870667298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104</v>
      </c>
      <c r="B71" s="2">
        <f>+B83</f>
        <v>7922946</v>
      </c>
      <c r="C71" s="2">
        <f aca="true" t="shared" si="9" ref="C71:K71">+C83</f>
        <v>19675612</v>
      </c>
      <c r="D71" s="2">
        <f t="shared" si="9"/>
        <v>0</v>
      </c>
      <c r="E71" s="2">
        <f t="shared" si="9"/>
        <v>-613993</v>
      </c>
      <c r="F71" s="2">
        <f t="shared" si="9"/>
        <v>9491364</v>
      </c>
      <c r="G71" s="2">
        <f t="shared" si="9"/>
        <v>9491364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105</v>
      </c>
      <c r="B72" s="2">
        <f>+B77</f>
        <v>25376712</v>
      </c>
      <c r="C72" s="2">
        <f aca="true" t="shared" si="10" ref="C72:K72">+C77</f>
        <v>44977726</v>
      </c>
      <c r="D72" s="2">
        <f t="shared" si="10"/>
        <v>-26857926</v>
      </c>
      <c r="E72" s="2">
        <f t="shared" si="10"/>
        <v>39024271</v>
      </c>
      <c r="F72" s="2">
        <f t="shared" si="10"/>
        <v>41320686</v>
      </c>
      <c r="G72" s="2">
        <f t="shared" si="10"/>
        <v>41320686</v>
      </c>
      <c r="H72" s="2">
        <f t="shared" si="10"/>
        <v>3854970</v>
      </c>
      <c r="I72" s="2">
        <f t="shared" si="10"/>
        <v>-67292711</v>
      </c>
      <c r="J72" s="2">
        <f t="shared" si="10"/>
        <v>-71330260</v>
      </c>
      <c r="K72" s="2">
        <f t="shared" si="10"/>
        <v>-75610077</v>
      </c>
    </row>
    <row r="73" spans="1:11" ht="12.75" hidden="1">
      <c r="A73" s="2" t="s">
        <v>106</v>
      </c>
      <c r="B73" s="2">
        <f>+B74</f>
        <v>-97713433.5</v>
      </c>
      <c r="C73" s="2">
        <f aca="true" t="shared" si="11" ref="C73:K73">+(C78+C80+C81+C82)-(B78+B80+B81+B82)</f>
        <v>7087047</v>
      </c>
      <c r="D73" s="2">
        <f t="shared" si="11"/>
        <v>-178134418</v>
      </c>
      <c r="E73" s="2">
        <f t="shared" si="11"/>
        <v>265447000</v>
      </c>
      <c r="F73" s="2">
        <f>+(F78+F80+F81+F82)-(D78+D80+D81+D82)</f>
        <v>265447000</v>
      </c>
      <c r="G73" s="2">
        <f>+(G78+G80+G81+G82)-(D78+D80+D81+D82)</f>
        <v>265447000</v>
      </c>
      <c r="H73" s="2">
        <f>+(H78+H80+H81+H82)-(D78+D80+D81+D82)</f>
        <v>151358314</v>
      </c>
      <c r="I73" s="2">
        <f>+(I78+I80+I81+I82)-(E78+E80+E81+E82)</f>
        <v>-112088742</v>
      </c>
      <c r="J73" s="2">
        <f t="shared" si="11"/>
        <v>-506</v>
      </c>
      <c r="K73" s="2">
        <f t="shared" si="11"/>
        <v>0</v>
      </c>
    </row>
    <row r="74" spans="1:11" ht="12.75" hidden="1">
      <c r="A74" s="2" t="s">
        <v>107</v>
      </c>
      <c r="B74" s="2">
        <f>+TREND(C74:E74)</f>
        <v>-97713433.5</v>
      </c>
      <c r="C74" s="2">
        <f>+C73</f>
        <v>7087047</v>
      </c>
      <c r="D74" s="2">
        <f aca="true" t="shared" si="12" ref="D74:K74">+D73</f>
        <v>-178134418</v>
      </c>
      <c r="E74" s="2">
        <f t="shared" si="12"/>
        <v>265447000</v>
      </c>
      <c r="F74" s="2">
        <f t="shared" si="12"/>
        <v>265447000</v>
      </c>
      <c r="G74" s="2">
        <f t="shared" si="12"/>
        <v>265447000</v>
      </c>
      <c r="H74" s="2">
        <f t="shared" si="12"/>
        <v>151358314</v>
      </c>
      <c r="I74" s="2">
        <f t="shared" si="12"/>
        <v>-112088742</v>
      </c>
      <c r="J74" s="2">
        <f t="shared" si="12"/>
        <v>-506</v>
      </c>
      <c r="K74" s="2">
        <f t="shared" si="12"/>
        <v>0</v>
      </c>
    </row>
    <row r="75" spans="1:11" ht="12.75" hidden="1">
      <c r="A75" s="2" t="s">
        <v>108</v>
      </c>
      <c r="B75" s="2">
        <f>+B84-(((B80+B81+B78)*B70)-B79)</f>
        <v>45924474.746365726</v>
      </c>
      <c r="C75" s="2">
        <f aca="true" t="shared" si="13" ref="C75:K75">+C84-(((C80+C81+C78)*C70)-C79)</f>
        <v>79612722.0727336</v>
      </c>
      <c r="D75" s="2">
        <f t="shared" si="13"/>
        <v>115732284</v>
      </c>
      <c r="E75" s="2">
        <f t="shared" si="13"/>
        <v>146475658.21226463</v>
      </c>
      <c r="F75" s="2">
        <f t="shared" si="13"/>
        <v>118854266.58781047</v>
      </c>
      <c r="G75" s="2">
        <f t="shared" si="13"/>
        <v>118854266.58781047</v>
      </c>
      <c r="H75" s="2">
        <f t="shared" si="13"/>
        <v>15387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25376712</v>
      </c>
      <c r="C77" s="3">
        <v>44977726</v>
      </c>
      <c r="D77" s="3">
        <v>-26857926</v>
      </c>
      <c r="E77" s="3">
        <v>39024271</v>
      </c>
      <c r="F77" s="3">
        <v>41320686</v>
      </c>
      <c r="G77" s="3">
        <v>41320686</v>
      </c>
      <c r="H77" s="3">
        <v>3854970</v>
      </c>
      <c r="I77" s="3">
        <v>-67292711</v>
      </c>
      <c r="J77" s="3">
        <v>-71330260</v>
      </c>
      <c r="K77" s="3">
        <v>-75610077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50868486</v>
      </c>
      <c r="C79" s="3">
        <v>85071952</v>
      </c>
      <c r="D79" s="3">
        <v>115732284</v>
      </c>
      <c r="E79" s="3">
        <v>144601184</v>
      </c>
      <c r="F79" s="3">
        <v>144601184</v>
      </c>
      <c r="G79" s="3">
        <v>144601184</v>
      </c>
      <c r="H79" s="3">
        <v>15387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6421180</v>
      </c>
      <c r="C80" s="3">
        <v>4529598</v>
      </c>
      <c r="D80" s="3">
        <v>-150373724</v>
      </c>
      <c r="E80" s="3">
        <v>57023022</v>
      </c>
      <c r="F80" s="3">
        <v>57023022</v>
      </c>
      <c r="G80" s="3">
        <v>57023022</v>
      </c>
      <c r="H80" s="3">
        <v>45501</v>
      </c>
      <c r="I80" s="3">
        <v>552</v>
      </c>
      <c r="J80" s="3">
        <v>46</v>
      </c>
      <c r="K80" s="3">
        <v>46</v>
      </c>
    </row>
    <row r="81" spans="1:11" ht="13.5" hidden="1">
      <c r="A81" s="1" t="s">
        <v>70</v>
      </c>
      <c r="B81" s="3">
        <v>9414186</v>
      </c>
      <c r="C81" s="3">
        <v>7950001</v>
      </c>
      <c r="D81" s="3">
        <v>-3022633</v>
      </c>
      <c r="E81" s="3">
        <v>55066272</v>
      </c>
      <c r="F81" s="3">
        <v>55066272</v>
      </c>
      <c r="G81" s="3">
        <v>55066272</v>
      </c>
      <c r="H81" s="3">
        <v>-2044893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1854299</v>
      </c>
      <c r="C82" s="3">
        <v>12297113</v>
      </c>
      <c r="D82" s="3">
        <v>38651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7922946</v>
      </c>
      <c r="C83" s="3">
        <v>19675612</v>
      </c>
      <c r="D83" s="3">
        <v>0</v>
      </c>
      <c r="E83" s="3">
        <v>-613993</v>
      </c>
      <c r="F83" s="3">
        <v>9491364</v>
      </c>
      <c r="G83" s="3">
        <v>9491364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110904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15085482</v>
      </c>
      <c r="C5" s="6">
        <v>15853885</v>
      </c>
      <c r="D5" s="23">
        <v>20429135</v>
      </c>
      <c r="E5" s="24">
        <v>36169200</v>
      </c>
      <c r="F5" s="6">
        <v>13084600</v>
      </c>
      <c r="G5" s="25">
        <v>13084600</v>
      </c>
      <c r="H5" s="26">
        <v>22365142</v>
      </c>
      <c r="I5" s="24">
        <v>15310676</v>
      </c>
      <c r="J5" s="6">
        <v>16152763</v>
      </c>
      <c r="K5" s="25">
        <v>17121929</v>
      </c>
    </row>
    <row r="6" spans="1:11" ht="12.75">
      <c r="A6" s="22" t="s">
        <v>19</v>
      </c>
      <c r="B6" s="6">
        <v>43199192</v>
      </c>
      <c r="C6" s="6">
        <v>48518267</v>
      </c>
      <c r="D6" s="23">
        <v>44232631</v>
      </c>
      <c r="E6" s="24">
        <v>100366394</v>
      </c>
      <c r="F6" s="6">
        <v>50227197</v>
      </c>
      <c r="G6" s="25">
        <v>50227197</v>
      </c>
      <c r="H6" s="26">
        <v>53520124</v>
      </c>
      <c r="I6" s="24">
        <v>57590292</v>
      </c>
      <c r="J6" s="6">
        <v>60757757</v>
      </c>
      <c r="K6" s="25">
        <v>64403223</v>
      </c>
    </row>
    <row r="7" spans="1:11" ht="12.75">
      <c r="A7" s="22" t="s">
        <v>20</v>
      </c>
      <c r="B7" s="6">
        <v>1133161</v>
      </c>
      <c r="C7" s="6">
        <v>653593</v>
      </c>
      <c r="D7" s="23">
        <v>1025110</v>
      </c>
      <c r="E7" s="24">
        <v>1007976</v>
      </c>
      <c r="F7" s="6">
        <v>593988</v>
      </c>
      <c r="G7" s="25">
        <v>593988</v>
      </c>
      <c r="H7" s="26">
        <v>1744763</v>
      </c>
      <c r="I7" s="24">
        <v>0</v>
      </c>
      <c r="J7" s="6">
        <v>0</v>
      </c>
      <c r="K7" s="25">
        <v>0</v>
      </c>
    </row>
    <row r="8" spans="1:11" ht="12.75">
      <c r="A8" s="22" t="s">
        <v>21</v>
      </c>
      <c r="B8" s="6">
        <v>67994377</v>
      </c>
      <c r="C8" s="6">
        <v>62527600</v>
      </c>
      <c r="D8" s="23">
        <v>69588943</v>
      </c>
      <c r="E8" s="24">
        <v>91457106</v>
      </c>
      <c r="F8" s="6">
        <v>45248552</v>
      </c>
      <c r="G8" s="25">
        <v>45248552</v>
      </c>
      <c r="H8" s="26">
        <v>73204000</v>
      </c>
      <c r="I8" s="24">
        <v>56063723</v>
      </c>
      <c r="J8" s="6">
        <v>59147227</v>
      </c>
      <c r="K8" s="25">
        <v>62696060</v>
      </c>
    </row>
    <row r="9" spans="1:11" ht="12.75">
      <c r="A9" s="22" t="s">
        <v>22</v>
      </c>
      <c r="B9" s="6">
        <v>3818423</v>
      </c>
      <c r="C9" s="6">
        <v>2920832</v>
      </c>
      <c r="D9" s="23">
        <v>1614742</v>
      </c>
      <c r="E9" s="24">
        <v>1330510</v>
      </c>
      <c r="F9" s="6">
        <v>-375745</v>
      </c>
      <c r="G9" s="25">
        <v>-375745</v>
      </c>
      <c r="H9" s="26">
        <v>3485722</v>
      </c>
      <c r="I9" s="24">
        <v>-3787069</v>
      </c>
      <c r="J9" s="6">
        <v>-3995358</v>
      </c>
      <c r="K9" s="25">
        <v>-4235079</v>
      </c>
    </row>
    <row r="10" spans="1:11" ht="20.25">
      <c r="A10" s="27" t="s">
        <v>98</v>
      </c>
      <c r="B10" s="28">
        <f>SUM(B5:B9)</f>
        <v>131230635</v>
      </c>
      <c r="C10" s="29">
        <f aca="true" t="shared" si="0" ref="C10:K10">SUM(C5:C9)</f>
        <v>130474177</v>
      </c>
      <c r="D10" s="30">
        <f t="shared" si="0"/>
        <v>136890561</v>
      </c>
      <c r="E10" s="28">
        <f t="shared" si="0"/>
        <v>230331186</v>
      </c>
      <c r="F10" s="29">
        <f t="shared" si="0"/>
        <v>108778592</v>
      </c>
      <c r="G10" s="31">
        <f t="shared" si="0"/>
        <v>108778592</v>
      </c>
      <c r="H10" s="32">
        <f t="shared" si="0"/>
        <v>154319751</v>
      </c>
      <c r="I10" s="28">
        <f t="shared" si="0"/>
        <v>125177622</v>
      </c>
      <c r="J10" s="29">
        <f t="shared" si="0"/>
        <v>132062389</v>
      </c>
      <c r="K10" s="31">
        <f t="shared" si="0"/>
        <v>139986133</v>
      </c>
    </row>
    <row r="11" spans="1:11" ht="12.75">
      <c r="A11" s="22" t="s">
        <v>23</v>
      </c>
      <c r="B11" s="6">
        <v>57697085</v>
      </c>
      <c r="C11" s="6">
        <v>62639451</v>
      </c>
      <c r="D11" s="23">
        <v>62904896</v>
      </c>
      <c r="E11" s="24">
        <v>55005614</v>
      </c>
      <c r="F11" s="6">
        <v>44203197</v>
      </c>
      <c r="G11" s="25">
        <v>44203197</v>
      </c>
      <c r="H11" s="26">
        <v>63246362</v>
      </c>
      <c r="I11" s="24">
        <v>31438728</v>
      </c>
      <c r="J11" s="6">
        <v>33167865</v>
      </c>
      <c r="K11" s="25">
        <v>35157929</v>
      </c>
    </row>
    <row r="12" spans="1:11" ht="12.75">
      <c r="A12" s="22" t="s">
        <v>24</v>
      </c>
      <c r="B12" s="6">
        <v>4663463</v>
      </c>
      <c r="C12" s="6">
        <v>0</v>
      </c>
      <c r="D12" s="23">
        <v>5381258</v>
      </c>
      <c r="E12" s="24">
        <v>17814621</v>
      </c>
      <c r="F12" s="6">
        <v>10822500</v>
      </c>
      <c r="G12" s="25">
        <v>10822500</v>
      </c>
      <c r="H12" s="26">
        <v>5477274</v>
      </c>
      <c r="I12" s="24">
        <v>6203650</v>
      </c>
      <c r="J12" s="6">
        <v>6544850</v>
      </c>
      <c r="K12" s="25">
        <v>6937542</v>
      </c>
    </row>
    <row r="13" spans="1:11" ht="12.75">
      <c r="A13" s="22" t="s">
        <v>99</v>
      </c>
      <c r="B13" s="6">
        <v>26178605</v>
      </c>
      <c r="C13" s="6">
        <v>27033923</v>
      </c>
      <c r="D13" s="23">
        <v>26701881</v>
      </c>
      <c r="E13" s="24">
        <v>0</v>
      </c>
      <c r="F13" s="6">
        <v>0</v>
      </c>
      <c r="G13" s="25">
        <v>0</v>
      </c>
      <c r="H13" s="26">
        <v>23991028</v>
      </c>
      <c r="I13" s="24">
        <v>0</v>
      </c>
      <c r="J13" s="6">
        <v>0</v>
      </c>
      <c r="K13" s="25">
        <v>0</v>
      </c>
    </row>
    <row r="14" spans="1:11" ht="12.75">
      <c r="A14" s="22" t="s">
        <v>25</v>
      </c>
      <c r="B14" s="6">
        <v>2562439</v>
      </c>
      <c r="C14" s="6">
        <v>4760278</v>
      </c>
      <c r="D14" s="23">
        <v>5298665</v>
      </c>
      <c r="E14" s="24">
        <v>5966000</v>
      </c>
      <c r="F14" s="6">
        <v>2983000</v>
      </c>
      <c r="G14" s="25">
        <v>2983000</v>
      </c>
      <c r="H14" s="26">
        <v>3644558</v>
      </c>
      <c r="I14" s="24">
        <v>2023000</v>
      </c>
      <c r="J14" s="6">
        <v>2134265</v>
      </c>
      <c r="K14" s="25">
        <v>2262320</v>
      </c>
    </row>
    <row r="15" spans="1:11" ht="12.75">
      <c r="A15" s="22" t="s">
        <v>26</v>
      </c>
      <c r="B15" s="6">
        <v>38741949</v>
      </c>
      <c r="C15" s="6">
        <v>41840697</v>
      </c>
      <c r="D15" s="23">
        <v>39656632</v>
      </c>
      <c r="E15" s="24">
        <v>76953180</v>
      </c>
      <c r="F15" s="6">
        <v>43243589</v>
      </c>
      <c r="G15" s="25">
        <v>43243589</v>
      </c>
      <c r="H15" s="26">
        <v>42728545</v>
      </c>
      <c r="I15" s="24">
        <v>13081020</v>
      </c>
      <c r="J15" s="6">
        <v>13800471</v>
      </c>
      <c r="K15" s="25">
        <v>14628501</v>
      </c>
    </row>
    <row r="16" spans="1:11" ht="12.75">
      <c r="A16" s="22" t="s">
        <v>21</v>
      </c>
      <c r="B16" s="6">
        <v>0</v>
      </c>
      <c r="C16" s="6">
        <v>0</v>
      </c>
      <c r="D16" s="23">
        <v>140000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36144742</v>
      </c>
      <c r="C17" s="6">
        <v>49652619</v>
      </c>
      <c r="D17" s="23">
        <v>34690762</v>
      </c>
      <c r="E17" s="24">
        <v>75896081</v>
      </c>
      <c r="F17" s="6">
        <v>31858757</v>
      </c>
      <c r="G17" s="25">
        <v>31858757</v>
      </c>
      <c r="H17" s="26">
        <v>45915057</v>
      </c>
      <c r="I17" s="24">
        <v>37322594</v>
      </c>
      <c r="J17" s="6">
        <v>39375335</v>
      </c>
      <c r="K17" s="25">
        <v>41737848</v>
      </c>
    </row>
    <row r="18" spans="1:11" ht="12.75">
      <c r="A18" s="33" t="s">
        <v>28</v>
      </c>
      <c r="B18" s="34">
        <f>SUM(B11:B17)</f>
        <v>165988283</v>
      </c>
      <c r="C18" s="35">
        <f aca="true" t="shared" si="1" ref="C18:K18">SUM(C11:C17)</f>
        <v>185926968</v>
      </c>
      <c r="D18" s="36">
        <f t="shared" si="1"/>
        <v>174774094</v>
      </c>
      <c r="E18" s="34">
        <f t="shared" si="1"/>
        <v>231635496</v>
      </c>
      <c r="F18" s="35">
        <f t="shared" si="1"/>
        <v>133111043</v>
      </c>
      <c r="G18" s="37">
        <f t="shared" si="1"/>
        <v>133111043</v>
      </c>
      <c r="H18" s="38">
        <f t="shared" si="1"/>
        <v>185002824</v>
      </c>
      <c r="I18" s="34">
        <f t="shared" si="1"/>
        <v>90068992</v>
      </c>
      <c r="J18" s="35">
        <f t="shared" si="1"/>
        <v>95022786</v>
      </c>
      <c r="K18" s="37">
        <f t="shared" si="1"/>
        <v>100724140</v>
      </c>
    </row>
    <row r="19" spans="1:11" ht="12.75">
      <c r="A19" s="33" t="s">
        <v>29</v>
      </c>
      <c r="B19" s="39">
        <f>+B10-B18</f>
        <v>-34757648</v>
      </c>
      <c r="C19" s="40">
        <f aca="true" t="shared" si="2" ref="C19:K19">+C10-C18</f>
        <v>-55452791</v>
      </c>
      <c r="D19" s="41">
        <f t="shared" si="2"/>
        <v>-37883533</v>
      </c>
      <c r="E19" s="39">
        <f t="shared" si="2"/>
        <v>-1304310</v>
      </c>
      <c r="F19" s="40">
        <f t="shared" si="2"/>
        <v>-24332451</v>
      </c>
      <c r="G19" s="42">
        <f t="shared" si="2"/>
        <v>-24332451</v>
      </c>
      <c r="H19" s="43">
        <f t="shared" si="2"/>
        <v>-30683073</v>
      </c>
      <c r="I19" s="39">
        <f t="shared" si="2"/>
        <v>35108630</v>
      </c>
      <c r="J19" s="40">
        <f t="shared" si="2"/>
        <v>37039603</v>
      </c>
      <c r="K19" s="42">
        <f t="shared" si="2"/>
        <v>39261993</v>
      </c>
    </row>
    <row r="20" spans="1:11" ht="20.25">
      <c r="A20" s="44" t="s">
        <v>30</v>
      </c>
      <c r="B20" s="45">
        <v>33793913</v>
      </c>
      <c r="C20" s="46">
        <v>33835197</v>
      </c>
      <c r="D20" s="47">
        <v>30357207</v>
      </c>
      <c r="E20" s="45">
        <v>-11514818</v>
      </c>
      <c r="F20" s="46">
        <v>-5757409</v>
      </c>
      <c r="G20" s="48">
        <v>-5757409</v>
      </c>
      <c r="H20" s="49">
        <v>37517793</v>
      </c>
      <c r="I20" s="45">
        <v>-7276643</v>
      </c>
      <c r="J20" s="46">
        <v>-7676859</v>
      </c>
      <c r="K20" s="48">
        <v>-8137470</v>
      </c>
    </row>
    <row r="21" spans="1:11" ht="12.75">
      <c r="A21" s="22" t="s">
        <v>100</v>
      </c>
      <c r="B21" s="50">
        <v>0</v>
      </c>
      <c r="C21" s="51">
        <v>0</v>
      </c>
      <c r="D21" s="52">
        <v>7011</v>
      </c>
      <c r="E21" s="50">
        <v>420000</v>
      </c>
      <c r="F21" s="51">
        <v>210000</v>
      </c>
      <c r="G21" s="53">
        <v>210000</v>
      </c>
      <c r="H21" s="54">
        <v>109511</v>
      </c>
      <c r="I21" s="50">
        <v>-6790000</v>
      </c>
      <c r="J21" s="51">
        <v>-7163450</v>
      </c>
      <c r="K21" s="53">
        <v>-7593257</v>
      </c>
    </row>
    <row r="22" spans="1:11" ht="12.75">
      <c r="A22" s="55" t="s">
        <v>101</v>
      </c>
      <c r="B22" s="56">
        <f>SUM(B19:B21)</f>
        <v>-963735</v>
      </c>
      <c r="C22" s="57">
        <f aca="true" t="shared" si="3" ref="C22:K22">SUM(C19:C21)</f>
        <v>-21617594</v>
      </c>
      <c r="D22" s="58">
        <f t="shared" si="3"/>
        <v>-7519315</v>
      </c>
      <c r="E22" s="56">
        <f t="shared" si="3"/>
        <v>-12399128</v>
      </c>
      <c r="F22" s="57">
        <f t="shared" si="3"/>
        <v>-29879860</v>
      </c>
      <c r="G22" s="59">
        <f t="shared" si="3"/>
        <v>-29879860</v>
      </c>
      <c r="H22" s="60">
        <f t="shared" si="3"/>
        <v>6944231</v>
      </c>
      <c r="I22" s="56">
        <f t="shared" si="3"/>
        <v>21041987</v>
      </c>
      <c r="J22" s="57">
        <f t="shared" si="3"/>
        <v>22199294</v>
      </c>
      <c r="K22" s="59">
        <f t="shared" si="3"/>
        <v>23531266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-963735</v>
      </c>
      <c r="C24" s="40">
        <f aca="true" t="shared" si="4" ref="C24:K24">SUM(C22:C23)</f>
        <v>-21617594</v>
      </c>
      <c r="D24" s="41">
        <f t="shared" si="4"/>
        <v>-7519315</v>
      </c>
      <c r="E24" s="39">
        <f t="shared" si="4"/>
        <v>-12399128</v>
      </c>
      <c r="F24" s="40">
        <f t="shared" si="4"/>
        <v>-29879860</v>
      </c>
      <c r="G24" s="42">
        <f t="shared" si="4"/>
        <v>-29879860</v>
      </c>
      <c r="H24" s="43">
        <f t="shared" si="4"/>
        <v>6944231</v>
      </c>
      <c r="I24" s="39">
        <f t="shared" si="4"/>
        <v>21041987</v>
      </c>
      <c r="J24" s="40">
        <f t="shared" si="4"/>
        <v>22199294</v>
      </c>
      <c r="K24" s="42">
        <f t="shared" si="4"/>
        <v>23531266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102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32305535</v>
      </c>
      <c r="C27" s="7">
        <v>33759742</v>
      </c>
      <c r="D27" s="69">
        <v>-61721308</v>
      </c>
      <c r="E27" s="70">
        <v>15616230</v>
      </c>
      <c r="F27" s="7">
        <v>5369605</v>
      </c>
      <c r="G27" s="71">
        <v>5369605</v>
      </c>
      <c r="H27" s="72">
        <v>29724480</v>
      </c>
      <c r="I27" s="70">
        <v>370000</v>
      </c>
      <c r="J27" s="7">
        <v>390350</v>
      </c>
      <c r="K27" s="71">
        <v>413770</v>
      </c>
    </row>
    <row r="28" spans="1:11" ht="12.75">
      <c r="A28" s="73" t="s">
        <v>34</v>
      </c>
      <c r="B28" s="6">
        <v>30404481</v>
      </c>
      <c r="C28" s="6">
        <v>31858688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1901054</v>
      </c>
      <c r="C31" s="6">
        <v>1901054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32305535</v>
      </c>
      <c r="C32" s="7">
        <f aca="true" t="shared" si="5" ref="C32:K32">SUM(C28:C31)</f>
        <v>33759742</v>
      </c>
      <c r="D32" s="69">
        <f t="shared" si="5"/>
        <v>0</v>
      </c>
      <c r="E32" s="70">
        <f t="shared" si="5"/>
        <v>0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22467013</v>
      </c>
      <c r="C35" s="6">
        <v>30176740</v>
      </c>
      <c r="D35" s="23">
        <v>53163089</v>
      </c>
      <c r="E35" s="24">
        <v>-30640230</v>
      </c>
      <c r="F35" s="6">
        <v>-35946588</v>
      </c>
      <c r="G35" s="25">
        <v>-35946588</v>
      </c>
      <c r="H35" s="26">
        <v>43635714</v>
      </c>
      <c r="I35" s="24">
        <v>20671986</v>
      </c>
      <c r="J35" s="6">
        <v>21808945</v>
      </c>
      <c r="K35" s="25">
        <v>23117496</v>
      </c>
    </row>
    <row r="36" spans="1:11" ht="12.75">
      <c r="A36" s="22" t="s">
        <v>40</v>
      </c>
      <c r="B36" s="6">
        <v>581522483</v>
      </c>
      <c r="C36" s="6">
        <v>586842691</v>
      </c>
      <c r="D36" s="23">
        <v>587878491</v>
      </c>
      <c r="E36" s="24">
        <v>15616230</v>
      </c>
      <c r="F36" s="6">
        <v>7994477</v>
      </c>
      <c r="G36" s="25">
        <v>7994477</v>
      </c>
      <c r="H36" s="26">
        <v>645506537</v>
      </c>
      <c r="I36" s="24">
        <v>370000</v>
      </c>
      <c r="J36" s="6">
        <v>390350</v>
      </c>
      <c r="K36" s="25">
        <v>413770</v>
      </c>
    </row>
    <row r="37" spans="1:11" ht="12.75">
      <c r="A37" s="22" t="s">
        <v>41</v>
      </c>
      <c r="B37" s="6">
        <v>37108349</v>
      </c>
      <c r="C37" s="6">
        <v>69655495</v>
      </c>
      <c r="D37" s="23">
        <v>98283455</v>
      </c>
      <c r="E37" s="24">
        <v>0</v>
      </c>
      <c r="F37" s="6">
        <v>-512251</v>
      </c>
      <c r="G37" s="25">
        <v>-512251</v>
      </c>
      <c r="H37" s="26">
        <v>94373283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27052274</v>
      </c>
      <c r="C38" s="6">
        <v>34211747</v>
      </c>
      <c r="D38" s="23">
        <v>37127085</v>
      </c>
      <c r="E38" s="24">
        <v>0</v>
      </c>
      <c r="F38" s="6">
        <v>0</v>
      </c>
      <c r="G38" s="25">
        <v>0</v>
      </c>
      <c r="H38" s="26">
        <v>43878989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539828873</v>
      </c>
      <c r="C39" s="6">
        <v>513152189</v>
      </c>
      <c r="D39" s="23">
        <v>513150355</v>
      </c>
      <c r="E39" s="24">
        <v>0</v>
      </c>
      <c r="F39" s="6">
        <v>2440000</v>
      </c>
      <c r="G39" s="25">
        <v>2440000</v>
      </c>
      <c r="H39" s="26">
        <v>543945750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24435378</v>
      </c>
      <c r="C42" s="6">
        <v>34101433</v>
      </c>
      <c r="D42" s="23">
        <v>17475208</v>
      </c>
      <c r="E42" s="24">
        <v>-19414828</v>
      </c>
      <c r="F42" s="6">
        <v>-33889962</v>
      </c>
      <c r="G42" s="25">
        <v>-33889962</v>
      </c>
      <c r="H42" s="26">
        <v>107132967</v>
      </c>
      <c r="I42" s="24">
        <v>29321310</v>
      </c>
      <c r="J42" s="6">
        <v>30933982</v>
      </c>
      <c r="K42" s="25">
        <v>32790034</v>
      </c>
    </row>
    <row r="43" spans="1:11" ht="12.75">
      <c r="A43" s="22" t="s">
        <v>46</v>
      </c>
      <c r="B43" s="6">
        <v>-26718533</v>
      </c>
      <c r="C43" s="6">
        <v>-33659442</v>
      </c>
      <c r="D43" s="23">
        <v>343501</v>
      </c>
      <c r="E43" s="24">
        <v>-14756914</v>
      </c>
      <c r="F43" s="6">
        <v>-5369605</v>
      </c>
      <c r="G43" s="25">
        <v>-5369605</v>
      </c>
      <c r="H43" s="26">
        <v>-940441</v>
      </c>
      <c r="I43" s="24">
        <v>-370000</v>
      </c>
      <c r="J43" s="6">
        <v>-390350</v>
      </c>
      <c r="K43" s="25">
        <v>-413770</v>
      </c>
    </row>
    <row r="44" spans="1:11" ht="12.75">
      <c r="A44" s="22" t="s">
        <v>47</v>
      </c>
      <c r="B44" s="6">
        <v>149000</v>
      </c>
      <c r="C44" s="6">
        <v>410402</v>
      </c>
      <c r="D44" s="23">
        <v>126013</v>
      </c>
      <c r="E44" s="24">
        <v>-1106579</v>
      </c>
      <c r="F44" s="6">
        <v>0</v>
      </c>
      <c r="G44" s="25">
        <v>0</v>
      </c>
      <c r="H44" s="26">
        <v>-652580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4221275</v>
      </c>
      <c r="C45" s="7">
        <v>5074425</v>
      </c>
      <c r="D45" s="69">
        <v>21206292</v>
      </c>
      <c r="E45" s="70">
        <v>-35278321</v>
      </c>
      <c r="F45" s="7">
        <v>-39259567</v>
      </c>
      <c r="G45" s="71">
        <v>-39259567</v>
      </c>
      <c r="H45" s="72">
        <v>116675334</v>
      </c>
      <c r="I45" s="70">
        <v>28951310</v>
      </c>
      <c r="J45" s="7">
        <v>30543632</v>
      </c>
      <c r="K45" s="71">
        <v>32376264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5170254</v>
      </c>
      <c r="C48" s="6">
        <v>6027254</v>
      </c>
      <c r="D48" s="23">
        <v>11992529</v>
      </c>
      <c r="E48" s="24">
        <v>-30640230</v>
      </c>
      <c r="F48" s="6">
        <v>-35946588</v>
      </c>
      <c r="G48" s="25">
        <v>-35946588</v>
      </c>
      <c r="H48" s="26">
        <v>9802850</v>
      </c>
      <c r="I48" s="24">
        <v>20671986</v>
      </c>
      <c r="J48" s="6">
        <v>21808945</v>
      </c>
      <c r="K48" s="25">
        <v>23117496</v>
      </c>
    </row>
    <row r="49" spans="1:11" ht="12.75">
      <c r="A49" s="22" t="s">
        <v>51</v>
      </c>
      <c r="B49" s="6">
        <f>+B75</f>
        <v>18138236.596536413</v>
      </c>
      <c r="C49" s="6">
        <f aca="true" t="shared" si="6" ref="C49:K49">+C75</f>
        <v>47189524.13669428</v>
      </c>
      <c r="D49" s="23">
        <f t="shared" si="6"/>
        <v>54771595.93741411</v>
      </c>
      <c r="E49" s="24">
        <f t="shared" si="6"/>
        <v>0</v>
      </c>
      <c r="F49" s="6">
        <f t="shared" si="6"/>
        <v>-512251</v>
      </c>
      <c r="G49" s="25">
        <f t="shared" si="6"/>
        <v>-512251</v>
      </c>
      <c r="H49" s="26">
        <f t="shared" si="6"/>
        <v>49622376.20275128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-12967982.596536413</v>
      </c>
      <c r="C50" s="7">
        <f aca="true" t="shared" si="7" ref="C50:K50">+C48-C49</f>
        <v>-41162270.13669428</v>
      </c>
      <c r="D50" s="69">
        <f t="shared" si="7"/>
        <v>-42779066.93741411</v>
      </c>
      <c r="E50" s="70">
        <f t="shared" si="7"/>
        <v>-30640230</v>
      </c>
      <c r="F50" s="7">
        <f t="shared" si="7"/>
        <v>-35434337</v>
      </c>
      <c r="G50" s="71">
        <f t="shared" si="7"/>
        <v>-35434337</v>
      </c>
      <c r="H50" s="72">
        <f t="shared" si="7"/>
        <v>-39819526.20275128</v>
      </c>
      <c r="I50" s="70">
        <f t="shared" si="7"/>
        <v>20671986</v>
      </c>
      <c r="J50" s="7">
        <f t="shared" si="7"/>
        <v>21808945</v>
      </c>
      <c r="K50" s="71">
        <f t="shared" si="7"/>
        <v>23117496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580573895</v>
      </c>
      <c r="C53" s="6">
        <v>585889604</v>
      </c>
      <c r="D53" s="23">
        <v>587019175</v>
      </c>
      <c r="E53" s="24">
        <v>15616230</v>
      </c>
      <c r="F53" s="6">
        <v>7994477</v>
      </c>
      <c r="G53" s="25">
        <v>7994477</v>
      </c>
      <c r="H53" s="26">
        <v>643564277</v>
      </c>
      <c r="I53" s="24">
        <v>370000</v>
      </c>
      <c r="J53" s="6">
        <v>390350</v>
      </c>
      <c r="K53" s="25">
        <v>413770</v>
      </c>
    </row>
    <row r="54" spans="1:11" ht="12.75">
      <c r="A54" s="22" t="s">
        <v>55</v>
      </c>
      <c r="B54" s="6">
        <v>26178605</v>
      </c>
      <c r="C54" s="6">
        <v>27033923</v>
      </c>
      <c r="D54" s="23">
        <v>0</v>
      </c>
      <c r="E54" s="24">
        <v>0</v>
      </c>
      <c r="F54" s="6">
        <v>0</v>
      </c>
      <c r="G54" s="25">
        <v>0</v>
      </c>
      <c r="H54" s="26">
        <v>23990834</v>
      </c>
      <c r="I54" s="24">
        <v>0</v>
      </c>
      <c r="J54" s="6">
        <v>0</v>
      </c>
      <c r="K54" s="25">
        <v>0</v>
      </c>
    </row>
    <row r="55" spans="1:11" ht="12.75">
      <c r="A55" s="22" t="s">
        <v>56</v>
      </c>
      <c r="B55" s="6">
        <v>0</v>
      </c>
      <c r="C55" s="6">
        <v>0</v>
      </c>
      <c r="D55" s="23">
        <v>-61539234</v>
      </c>
      <c r="E55" s="24">
        <v>7079810</v>
      </c>
      <c r="F55" s="6">
        <v>3439905</v>
      </c>
      <c r="G55" s="25">
        <v>3439905</v>
      </c>
      <c r="H55" s="26">
        <v>-35971266</v>
      </c>
      <c r="I55" s="24">
        <v>120000</v>
      </c>
      <c r="J55" s="6">
        <v>126600</v>
      </c>
      <c r="K55" s="25">
        <v>134196</v>
      </c>
    </row>
    <row r="56" spans="1:11" ht="12.75">
      <c r="A56" s="22" t="s">
        <v>57</v>
      </c>
      <c r="B56" s="6">
        <v>6459845</v>
      </c>
      <c r="C56" s="6">
        <v>0</v>
      </c>
      <c r="D56" s="23">
        <v>32418520</v>
      </c>
      <c r="E56" s="24">
        <v>14670000</v>
      </c>
      <c r="F56" s="6">
        <v>6325000</v>
      </c>
      <c r="G56" s="25">
        <v>6325000</v>
      </c>
      <c r="H56" s="26">
        <v>4521331</v>
      </c>
      <c r="I56" s="24">
        <v>6267820</v>
      </c>
      <c r="J56" s="6">
        <v>6612550</v>
      </c>
      <c r="K56" s="25">
        <v>7009301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11800797</v>
      </c>
      <c r="C59" s="6">
        <v>13088346</v>
      </c>
      <c r="D59" s="23">
        <v>12598340</v>
      </c>
      <c r="E59" s="24">
        <v>12598340</v>
      </c>
      <c r="F59" s="6">
        <v>12598340</v>
      </c>
      <c r="G59" s="25">
        <v>12598340</v>
      </c>
      <c r="H59" s="26">
        <v>12598340</v>
      </c>
      <c r="I59" s="24">
        <v>8320000</v>
      </c>
      <c r="J59" s="6">
        <v>8777600</v>
      </c>
      <c r="K59" s="25">
        <v>9304256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514</v>
      </c>
      <c r="C62" s="98">
        <v>514</v>
      </c>
      <c r="D62" s="99">
        <v>514</v>
      </c>
      <c r="E62" s="97">
        <v>514000</v>
      </c>
      <c r="F62" s="98">
        <v>514000</v>
      </c>
      <c r="G62" s="99">
        <v>514000</v>
      </c>
      <c r="H62" s="100">
        <v>514000</v>
      </c>
      <c r="I62" s="97">
        <v>514000</v>
      </c>
      <c r="J62" s="98">
        <v>514000</v>
      </c>
      <c r="K62" s="99">
        <v>514000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3081</v>
      </c>
      <c r="C65" s="98">
        <v>3081</v>
      </c>
      <c r="D65" s="99">
        <v>3081</v>
      </c>
      <c r="E65" s="97">
        <v>3081</v>
      </c>
      <c r="F65" s="98">
        <v>3081</v>
      </c>
      <c r="G65" s="99">
        <v>3081</v>
      </c>
      <c r="H65" s="100">
        <v>3081</v>
      </c>
      <c r="I65" s="97">
        <v>3081</v>
      </c>
      <c r="J65" s="98">
        <v>3081</v>
      </c>
      <c r="K65" s="99">
        <v>3081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103</v>
      </c>
      <c r="B70" s="5">
        <f>IF(ISERROR(B71/B72),0,(B71/B72))</f>
        <v>0.9014499538053042</v>
      </c>
      <c r="C70" s="5">
        <f aca="true" t="shared" si="8" ref="C70:K70">IF(ISERROR(C71/C72),0,(C71/C72))</f>
        <v>0.7440904291645841</v>
      </c>
      <c r="D70" s="5">
        <f t="shared" si="8"/>
        <v>0.7508996507715251</v>
      </c>
      <c r="E70" s="5">
        <f t="shared" si="8"/>
        <v>1.016973330839633</v>
      </c>
      <c r="F70" s="5">
        <f t="shared" si="8"/>
        <v>1.0083290890469467</v>
      </c>
      <c r="G70" s="5">
        <f t="shared" si="8"/>
        <v>1.0083290890469467</v>
      </c>
      <c r="H70" s="5">
        <f t="shared" si="8"/>
        <v>0.8193138287094031</v>
      </c>
      <c r="I70" s="5">
        <f t="shared" si="8"/>
        <v>1.0573947124036778</v>
      </c>
      <c r="J70" s="5">
        <f t="shared" si="8"/>
        <v>1.0573947256370844</v>
      </c>
      <c r="K70" s="5">
        <f t="shared" si="8"/>
        <v>1.0573947220731335</v>
      </c>
    </row>
    <row r="71" spans="1:11" ht="12.75" hidden="1">
      <c r="A71" s="2" t="s">
        <v>104</v>
      </c>
      <c r="B71" s="2">
        <f>+B83</f>
        <v>54492272</v>
      </c>
      <c r="C71" s="2">
        <f aca="true" t="shared" si="9" ref="C71:K71">+C83</f>
        <v>49534713</v>
      </c>
      <c r="D71" s="2">
        <f t="shared" si="9"/>
        <v>49580493</v>
      </c>
      <c r="E71" s="2">
        <f t="shared" si="9"/>
        <v>138070507</v>
      </c>
      <c r="F71" s="2">
        <f t="shared" si="9"/>
        <v>63218253</v>
      </c>
      <c r="G71" s="2">
        <f t="shared" si="9"/>
        <v>63218253</v>
      </c>
      <c r="H71" s="2">
        <f t="shared" si="9"/>
        <v>64265071</v>
      </c>
      <c r="I71" s="2">
        <f t="shared" si="9"/>
        <v>72551974</v>
      </c>
      <c r="J71" s="2">
        <f t="shared" si="9"/>
        <v>76542332</v>
      </c>
      <c r="K71" s="2">
        <f t="shared" si="9"/>
        <v>81134873</v>
      </c>
    </row>
    <row r="72" spans="1:11" ht="12.75" hidden="1">
      <c r="A72" s="2" t="s">
        <v>105</v>
      </c>
      <c r="B72" s="2">
        <f>+B77</f>
        <v>60449581</v>
      </c>
      <c r="C72" s="2">
        <f aca="true" t="shared" si="10" ref="C72:K72">+C77</f>
        <v>66570824</v>
      </c>
      <c r="D72" s="2">
        <f t="shared" si="10"/>
        <v>66028121</v>
      </c>
      <c r="E72" s="2">
        <f t="shared" si="10"/>
        <v>135766104</v>
      </c>
      <c r="F72" s="2">
        <f t="shared" si="10"/>
        <v>62696052</v>
      </c>
      <c r="G72" s="2">
        <f t="shared" si="10"/>
        <v>62696052</v>
      </c>
      <c r="H72" s="2">
        <f t="shared" si="10"/>
        <v>78437674</v>
      </c>
      <c r="I72" s="2">
        <f t="shared" si="10"/>
        <v>68613899</v>
      </c>
      <c r="J72" s="2">
        <f t="shared" si="10"/>
        <v>72387662</v>
      </c>
      <c r="K72" s="2">
        <f t="shared" si="10"/>
        <v>76730923</v>
      </c>
    </row>
    <row r="73" spans="1:11" ht="12.75" hidden="1">
      <c r="A73" s="2" t="s">
        <v>106</v>
      </c>
      <c r="B73" s="2">
        <f>+B74</f>
        <v>17680288.999999996</v>
      </c>
      <c r="C73" s="2">
        <f aca="true" t="shared" si="11" ref="C73:K73">+(C78+C80+C81+C82)-(B78+B80+B81+B82)</f>
        <v>6906808</v>
      </c>
      <c r="D73" s="2">
        <f t="shared" si="11"/>
        <v>15692131</v>
      </c>
      <c r="E73" s="2">
        <f t="shared" si="11"/>
        <v>-40163432</v>
      </c>
      <c r="F73" s="2">
        <f>+(F78+F80+F81+F82)-(D78+D80+D81+D82)</f>
        <v>-40163432</v>
      </c>
      <c r="G73" s="2">
        <f>+(G78+G80+G81+G82)-(D78+D80+D81+D82)</f>
        <v>-40163432</v>
      </c>
      <c r="H73" s="2">
        <f>+(H78+H80+H81+H82)-(D78+D80+D81+D82)</f>
        <v>-5034561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107</v>
      </c>
      <c r="B74" s="2">
        <f>+TREND(C74:E74)</f>
        <v>17680288.999999996</v>
      </c>
      <c r="C74" s="2">
        <f>+C73</f>
        <v>6906808</v>
      </c>
      <c r="D74" s="2">
        <f aca="true" t="shared" si="12" ref="D74:K74">+D73</f>
        <v>15692131</v>
      </c>
      <c r="E74" s="2">
        <f t="shared" si="12"/>
        <v>-40163432</v>
      </c>
      <c r="F74" s="2">
        <f t="shared" si="12"/>
        <v>-40163432</v>
      </c>
      <c r="G74" s="2">
        <f t="shared" si="12"/>
        <v>-40163432</v>
      </c>
      <c r="H74" s="2">
        <f t="shared" si="12"/>
        <v>-5034561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108</v>
      </c>
      <c r="B75" s="2">
        <f>+B84-(((B80+B81+B78)*B70)-B79)</f>
        <v>18138236.596536413</v>
      </c>
      <c r="C75" s="2">
        <f aca="true" t="shared" si="13" ref="C75:K75">+C84-(((C80+C81+C78)*C70)-C79)</f>
        <v>47189524.13669428</v>
      </c>
      <c r="D75" s="2">
        <f t="shared" si="13"/>
        <v>54771595.93741411</v>
      </c>
      <c r="E75" s="2">
        <f t="shared" si="13"/>
        <v>0</v>
      </c>
      <c r="F75" s="2">
        <f t="shared" si="13"/>
        <v>-512251</v>
      </c>
      <c r="G75" s="2">
        <f t="shared" si="13"/>
        <v>-512251</v>
      </c>
      <c r="H75" s="2">
        <f t="shared" si="13"/>
        <v>49622376.20275128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60449581</v>
      </c>
      <c r="C77" s="3">
        <v>66570824</v>
      </c>
      <c r="D77" s="3">
        <v>66028121</v>
      </c>
      <c r="E77" s="3">
        <v>135766104</v>
      </c>
      <c r="F77" s="3">
        <v>62696052</v>
      </c>
      <c r="G77" s="3">
        <v>62696052</v>
      </c>
      <c r="H77" s="3">
        <v>78437674</v>
      </c>
      <c r="I77" s="3">
        <v>68613899</v>
      </c>
      <c r="J77" s="3">
        <v>72387662</v>
      </c>
      <c r="K77" s="3">
        <v>76730923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1030429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33971748</v>
      </c>
      <c r="C79" s="3">
        <v>65398385</v>
      </c>
      <c r="D79" s="3">
        <v>84930303</v>
      </c>
      <c r="E79" s="3">
        <v>0</v>
      </c>
      <c r="F79" s="3">
        <v>-512251</v>
      </c>
      <c r="G79" s="3">
        <v>-512251</v>
      </c>
      <c r="H79" s="3">
        <v>78403946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14927618</v>
      </c>
      <c r="C80" s="3">
        <v>14252025</v>
      </c>
      <c r="D80" s="3">
        <v>29730031</v>
      </c>
      <c r="E80" s="3">
        <v>0</v>
      </c>
      <c r="F80" s="3">
        <v>0</v>
      </c>
      <c r="G80" s="3">
        <v>0</v>
      </c>
      <c r="H80" s="3">
        <v>25674566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2636875</v>
      </c>
      <c r="C81" s="3">
        <v>10219276</v>
      </c>
      <c r="D81" s="3">
        <v>10433401</v>
      </c>
      <c r="E81" s="3">
        <v>0</v>
      </c>
      <c r="F81" s="3">
        <v>0</v>
      </c>
      <c r="G81" s="3">
        <v>0</v>
      </c>
      <c r="H81" s="3">
        <v>8423876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54492272</v>
      </c>
      <c r="C83" s="3">
        <v>49534713</v>
      </c>
      <c r="D83" s="3">
        <v>49580493</v>
      </c>
      <c r="E83" s="3">
        <v>138070507</v>
      </c>
      <c r="F83" s="3">
        <v>63218253</v>
      </c>
      <c r="G83" s="3">
        <v>63218253</v>
      </c>
      <c r="H83" s="3">
        <v>64265071</v>
      </c>
      <c r="I83" s="3">
        <v>72551974</v>
      </c>
      <c r="J83" s="3">
        <v>76542332</v>
      </c>
      <c r="K83" s="3">
        <v>81134873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2019-11-12T17:25:48Z</dcterms:created>
  <dcterms:modified xsi:type="dcterms:W3CDTF">2019-11-12T17:27:06Z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